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System Materials\System Specs\OMD-C\Readiness Test Answerbook\"/>
    </mc:Choice>
  </mc:AlternateContent>
  <workbookProtection workbookPassword="B2DF" lockStructure="1"/>
  <bookViews>
    <workbookView xWindow="930" yWindow="900" windowWidth="21885" windowHeight="9660" tabRatio="897"/>
  </bookViews>
  <sheets>
    <sheet name="Content" sheetId="18" r:id="rId1"/>
    <sheet name="Revision List" sheetId="17" r:id="rId2"/>
    <sheet name="Purposes" sheetId="16" r:id="rId3"/>
    <sheet name="Overview" sheetId="19" r:id="rId4"/>
    <sheet name="Test Conditions" sheetId="21" r:id="rId5"/>
    <sheet name="Verification Instructions" sheetId="1" r:id="rId6"/>
    <sheet name="1-1" sheetId="10" r:id="rId7"/>
    <sheet name="1-2" sheetId="2" r:id="rId8"/>
    <sheet name="1-3" sheetId="8" r:id="rId9"/>
    <sheet name="1-4" sheetId="11" r:id="rId10"/>
    <sheet name="1-5" sheetId="12" r:id="rId11"/>
    <sheet name="1-6" sheetId="13" r:id="rId12"/>
    <sheet name="1-7" sheetId="28" r:id="rId13"/>
    <sheet name="1-8" sheetId="27" r:id="rId14"/>
    <sheet name="1-9" sheetId="25" r:id="rId15"/>
    <sheet name="1-10" sheetId="33" r:id="rId16"/>
    <sheet name="1-11" sheetId="32" r:id="rId17"/>
    <sheet name="1-12" sheetId="31" r:id="rId18"/>
    <sheet name="1-13" sheetId="36" r:id="rId19"/>
    <sheet name="1-14" sheetId="35" r:id="rId20"/>
    <sheet name="1-15" sheetId="34" r:id="rId21"/>
    <sheet name="1-16" sheetId="38" r:id="rId22"/>
    <sheet name="1-17" sheetId="37" r:id="rId23"/>
    <sheet name="1-18" sheetId="39" r:id="rId24"/>
    <sheet name="1-19" sheetId="26" r:id="rId25"/>
    <sheet name="1-20" sheetId="76" r:id="rId26"/>
    <sheet name="1-21" sheetId="77" r:id="rId27"/>
    <sheet name="2-1" sheetId="40" r:id="rId28"/>
    <sheet name="2-2" sheetId="41" r:id="rId29"/>
    <sheet name="2-3" sheetId="42" r:id="rId30"/>
    <sheet name="2-4" sheetId="43" r:id="rId31"/>
    <sheet name="2-5" sheetId="46" r:id="rId32"/>
    <sheet name="2-6" sheetId="45" r:id="rId33"/>
    <sheet name="2-7" sheetId="44" r:id="rId34"/>
    <sheet name="2-8" sheetId="47" r:id="rId35"/>
    <sheet name="3-1" sheetId="52" r:id="rId36"/>
    <sheet name="3-2" sheetId="48" r:id="rId37"/>
    <sheet name="3-3" sheetId="49" r:id="rId38"/>
    <sheet name="3-4" sheetId="50" r:id="rId39"/>
    <sheet name="3-5" sheetId="51" r:id="rId40"/>
    <sheet name="4-1" sheetId="53" r:id="rId41"/>
    <sheet name="4-2" sheetId="78"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29" i="69" l="1"/>
  <c r="F16" i="63"/>
  <c r="F15" i="63"/>
  <c r="F14" i="63"/>
  <c r="F13" i="63"/>
  <c r="F12" i="63"/>
  <c r="F11" i="63"/>
  <c r="D14" i="61"/>
  <c r="D13" i="61"/>
  <c r="B14" i="61"/>
  <c r="B13" i="61"/>
  <c r="H11" i="60"/>
  <c r="H10" i="60"/>
  <c r="H9" i="60"/>
  <c r="F11" i="60"/>
  <c r="F10" i="60"/>
  <c r="F9" i="60"/>
  <c r="D11" i="60"/>
  <c r="D10" i="60"/>
  <c r="D9" i="60"/>
  <c r="B11" i="60"/>
  <c r="B10" i="60"/>
  <c r="B9" i="60"/>
  <c r="AV26" i="2" l="1"/>
  <c r="AV25" i="2"/>
  <c r="AV24" i="2"/>
  <c r="AV23" i="2"/>
  <c r="AV22" i="2"/>
  <c r="AV21" i="2"/>
  <c r="AV20" i="2"/>
  <c r="AV19" i="2"/>
  <c r="AV18" i="2"/>
  <c r="AT41" i="2"/>
  <c r="AT40" i="2"/>
  <c r="AT39" i="2"/>
  <c r="AT38" i="2"/>
  <c r="AT37" i="2"/>
  <c r="AT36" i="2"/>
  <c r="AT35" i="2"/>
  <c r="AT34" i="2"/>
  <c r="AT32" i="2"/>
  <c r="AT31" i="2"/>
  <c r="AT30" i="2"/>
  <c r="AT25" i="2"/>
  <c r="AT24" i="2"/>
  <c r="AT23" i="2"/>
  <c r="AT22" i="2"/>
  <c r="AT21" i="2"/>
  <c r="AT20" i="2"/>
  <c r="AT19" i="2"/>
  <c r="AT18" i="2"/>
  <c r="AT15" i="2"/>
  <c r="AT14" i="2"/>
  <c r="AT11" i="2"/>
  <c r="AT10" i="2"/>
  <c r="AT9" i="2"/>
  <c r="AT8" i="2"/>
  <c r="AF12" i="12" l="1"/>
  <c r="AF11" i="12"/>
  <c r="H8" i="32"/>
  <c r="H7" i="32"/>
  <c r="F8" i="32"/>
  <c r="F7" i="32"/>
  <c r="D8" i="32"/>
  <c r="D7" i="32"/>
  <c r="B8" i="32"/>
  <c r="B7" i="32"/>
  <c r="H12" i="37" l="1"/>
  <c r="H11" i="37"/>
  <c r="H10" i="37"/>
  <c r="H9" i="37"/>
  <c r="F17" i="37"/>
  <c r="F16" i="37"/>
  <c r="F15" i="37"/>
  <c r="F12" i="37"/>
  <c r="F11" i="37"/>
  <c r="F10" i="37"/>
  <c r="D18" i="37"/>
  <c r="D17" i="37"/>
  <c r="D16" i="37"/>
  <c r="D15" i="37"/>
  <c r="D14" i="37"/>
  <c r="D13" i="37"/>
  <c r="D12" i="37"/>
  <c r="D11" i="37"/>
  <c r="D10" i="37"/>
  <c r="D9" i="37"/>
  <c r="B14" i="37"/>
  <c r="B13" i="37"/>
  <c r="B12" i="37"/>
  <c r="B11" i="37"/>
  <c r="B10" i="37"/>
</calcChain>
</file>

<file path=xl/comments1.xml><?xml version="1.0" encoding="utf-8"?>
<comments xmlns="http://schemas.openxmlformats.org/spreadsheetml/2006/main">
  <authors>
    <author>Joyce Kwan</author>
  </authors>
  <commentList>
    <comment ref="B185" authorId="0" shapeId="0">
      <text>
        <r>
          <rPr>
            <b/>
            <sz val="9"/>
            <color indexed="81"/>
            <rFont val="Tahoma"/>
            <family val="2"/>
          </rPr>
          <t xml:space="preserve">HKEX MDD:
[1] HKEX will set the limit on “Maximum Number of Request per Day” to a sufficient small value (i.e. 10 as planned) in the Secondary Retransmission server during this test session to set the test conditions for the Clients to test their capability of processing negative </t>
        </r>
        <r>
          <rPr>
            <sz val="9"/>
            <color indexed="81"/>
            <rFont val="Tahoma"/>
            <family val="2"/>
          </rPr>
          <t xml:space="preserve">
</t>
        </r>
      </text>
    </comment>
  </commentList>
</comments>
</file>

<file path=xl/sharedStrings.xml><?xml version="1.0" encoding="utf-8"?>
<sst xmlns="http://schemas.openxmlformats.org/spreadsheetml/2006/main" count="6867" uniqueCount="2205">
  <si>
    <t>During this session, OMD disseminates all types of messages under various data scenarios.</t>
    <phoneticPr fontId="1" type="noConversion"/>
  </si>
  <si>
    <t>MarketCode</t>
  </si>
  <si>
    <t>MarketName</t>
  </si>
  <si>
    <t>CurrencyCode</t>
  </si>
  <si>
    <t>NumberOfSecurities</t>
  </si>
  <si>
    <t>OMD Field</t>
    <phoneticPr fontId="1" type="noConversion"/>
  </si>
  <si>
    <t>Expected Value</t>
    <phoneticPr fontId="1" type="noConversion"/>
  </si>
  <si>
    <t xml:space="preserve">EXTENDED TRADING SEC     </t>
  </si>
  <si>
    <t>USD</t>
  </si>
  <si>
    <t xml:space="preserve">GROWTH ENTERPRISE MARKET </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</si>
  <si>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</si>
  <si>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</si>
  <si>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</si>
  <si>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</si>
  <si>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</si>
  <si>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</si>
  <si>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</si>
  <si>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</si>
  <si>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</si>
  <si>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</si>
  <si>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</si>
  <si>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</si>
  <si>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</si>
  <si>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</si>
  <si>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</si>
  <si>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</si>
  <si>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</si>
  <si>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</si>
  <si>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</si>
  <si>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</si>
  <si>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</si>
  <si>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</si>
  <si>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</si>
  <si>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</si>
  <si>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</si>
  <si>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</si>
  <si>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</si>
  <si>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</si>
  <si>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</si>
  <si>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</si>
  <si>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</si>
  <si>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HK0011000095</t>
  </si>
  <si>
    <t>EQTY</t>
  </si>
  <si>
    <t>JPY</t>
  </si>
  <si>
    <t>Y</t>
  </si>
  <si>
    <t>N</t>
  </si>
  <si>
    <t>N/A</t>
  </si>
  <si>
    <t xml:space="preserve">Note: * (Actual value should be JPY 20000 after taking into currency factor of 3 for JPY) </t>
    <phoneticPr fontId="1" type="noConversion"/>
  </si>
  <si>
    <t>NA</t>
  </si>
  <si>
    <t>CNY</t>
  </si>
  <si>
    <t>BOND</t>
  </si>
  <si>
    <t>WRNT</t>
  </si>
  <si>
    <t>C</t>
  </si>
  <si>
    <t>P</t>
  </si>
  <si>
    <t xml:space="preserve">NA          </t>
  </si>
  <si>
    <t>E</t>
  </si>
  <si>
    <t>A</t>
  </si>
  <si>
    <t>Clients are required to verify the respective order book recorded in your system matches against the results in this answer book.</t>
  </si>
  <si>
    <t>TRST</t>
  </si>
  <si>
    <t>NoLiquidityProviders</t>
    <phoneticPr fontId="1" type="noConversion"/>
  </si>
  <si>
    <t>CurrencyFactor</t>
  </si>
  <si>
    <t>CurrencyRate</t>
  </si>
  <si>
    <t>CAD</t>
  </si>
  <si>
    <t>EUR</t>
  </si>
  <si>
    <t>GBP</t>
  </si>
  <si>
    <t>SGD</t>
  </si>
  <si>
    <t>TradingSessionSubID</t>
  </si>
  <si>
    <t>TradingSesStatus</t>
  </si>
  <si>
    <t>TradingSesControlFlag</t>
  </si>
  <si>
    <t>StartDateTime</t>
  </si>
  <si>
    <t>EndDateTime</t>
  </si>
  <si>
    <t>Security Code</t>
  </si>
  <si>
    <t>00002</t>
    <phoneticPr fontId="1" type="noConversion"/>
  </si>
  <si>
    <t>00001</t>
    <phoneticPr fontId="1" type="noConversion"/>
  </si>
  <si>
    <t>Functional Tests</t>
  </si>
  <si>
    <t>Technical Tests</t>
  </si>
  <si>
    <t>First version of OMD-C Readiness Test Answer Book</t>
  </si>
  <si>
    <t>HKEX Orion Market Data Platform</t>
  </si>
  <si>
    <t>Securities Market &amp; Index Datafeed Product (OMD-C)</t>
  </si>
  <si>
    <t>Details</t>
  </si>
  <si>
    <t xml:space="preserve">Handling of Control Messages </t>
  </si>
  <si>
    <t xml:space="preserve">Expected result: </t>
  </si>
  <si>
    <t xml:space="preserve">Upon receipt of Sequence Reset messages, Clients should clear all cached data, subscribe to the refresh channels for current market state then process (cached) real-time messages.  </t>
  </si>
  <si>
    <t>Handling of Market Data Messages</t>
  </si>
  <si>
    <t>Expected Result for Test Conditions 2.1 – 2.22:</t>
  </si>
  <si>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</si>
  <si>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t>This section lists out the conditions to be covered in both functional and technical aspects.</t>
    <phoneticPr fontId="1" type="noConversion"/>
  </si>
  <si>
    <t>Control Messages
(3.4.1)</t>
    <phoneticPr fontId="1" type="noConversion"/>
  </si>
  <si>
    <t>Control Messages
(3.4.2)</t>
    <phoneticPr fontId="1" type="noConversion"/>
  </si>
  <si>
    <t>Test
Condition</t>
    <phoneticPr fontId="1" type="noConversion"/>
  </si>
  <si>
    <t>Interface Specification Reference</t>
    <phoneticPr fontId="1" type="noConversion"/>
  </si>
  <si>
    <t>ü</t>
    <phoneticPr fontId="1" type="noConversion"/>
  </si>
  <si>
    <t>Reference Data
(3.7.1)</t>
    <phoneticPr fontId="1" type="noConversion"/>
  </si>
  <si>
    <t>-</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</si>
  <si>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</si>
  <si>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</si>
  <si>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</si>
  <si>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</si>
  <si>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</si>
  <si>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</si>
  <si>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</si>
  <si>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</si>
  <si>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</si>
  <si>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</si>
  <si>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</si>
  <si>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</si>
  <si>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</si>
  <si>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</si>
  <si>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</si>
  <si>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</si>
  <si>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</si>
  <si>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</si>
  <si>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</si>
  <si>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</si>
  <si>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</si>
  <si>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</si>
  <si>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</si>
  <si>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Test Case 1</t>
    <phoneticPr fontId="1" type="noConversion"/>
  </si>
  <si>
    <t>Reference Data
(3.7.2)</t>
    <phoneticPr fontId="1" type="noConversion"/>
  </si>
  <si>
    <t>Reference Data
(3.7.3)</t>
    <phoneticPr fontId="1" type="noConversion"/>
  </si>
  <si>
    <t>Reference Data
(3.7.4)</t>
    <phoneticPr fontId="1" type="noConversion"/>
  </si>
  <si>
    <t>Status Data
(3.8.1)</t>
    <phoneticPr fontId="1" type="noConversion"/>
  </si>
  <si>
    <t>Status Data
(3.8.2)</t>
    <phoneticPr fontId="1" type="noConversion"/>
  </si>
  <si>
    <t>Order Book Data
(3.9.8)</t>
    <phoneticPr fontId="1" type="noConversion"/>
  </si>
  <si>
    <t>Trade &amp; Price Data
(3.10.1)</t>
    <phoneticPr fontId="1" type="noConversion"/>
  </si>
  <si>
    <t>Trade &amp; Price Data
(3.10.2)</t>
    <phoneticPr fontId="1" type="noConversion"/>
  </si>
  <si>
    <t>Trade &amp; Price Data
(3.10.3)</t>
    <phoneticPr fontId="1" type="noConversion"/>
  </si>
  <si>
    <t>Trade &amp; Price Data
(3.10.4)</t>
    <phoneticPr fontId="1" type="noConversion"/>
  </si>
  <si>
    <t>Trade &amp; Price Data
(3.10.5)</t>
    <phoneticPr fontId="1" type="noConversion"/>
  </si>
  <si>
    <t>Trade &amp; Price Data
(3.10.6)</t>
    <phoneticPr fontId="1" type="noConversion"/>
  </si>
  <si>
    <t>Trade &amp; Price Data
(3.10.7)</t>
    <phoneticPr fontId="1" type="noConversion"/>
  </si>
  <si>
    <t>Trade &amp; Price Data
(3.10.8)</t>
    <phoneticPr fontId="1" type="noConversion"/>
  </si>
  <si>
    <t>Value Added Data
(3.11.1)</t>
    <phoneticPr fontId="1" type="noConversion"/>
  </si>
  <si>
    <t>Value Added Data
(3.11.2)</t>
    <phoneticPr fontId="1" type="noConversion"/>
  </si>
  <si>
    <t>Value Added Data
(3.11.3)</t>
    <phoneticPr fontId="1" type="noConversion"/>
  </si>
  <si>
    <t>News
(3.12.1)</t>
    <phoneticPr fontId="1" type="noConversion"/>
  </si>
  <si>
    <t>Index Data
(3.13.1)</t>
    <phoneticPr fontId="1" type="noConversion"/>
  </si>
  <si>
    <t>Index Data
(3.13.2)</t>
    <phoneticPr fontId="1" type="noConversion"/>
  </si>
  <si>
    <t>Part A: Message Decoding</t>
    <phoneticPr fontId="1" type="noConversion"/>
  </si>
  <si>
    <t>2.10</t>
    <phoneticPr fontId="1" type="noConversion"/>
  </si>
  <si>
    <t>2.20</t>
    <phoneticPr fontId="1" type="noConversion"/>
  </si>
  <si>
    <t>Part B: Order Book Building</t>
    <phoneticPr fontId="1" type="noConversion"/>
  </si>
  <si>
    <t>during various trading sessions in a normal trading day</t>
    <phoneticPr fontId="1" type="noConversion"/>
  </si>
  <si>
    <t xml:space="preserve">management operations </t>
  </si>
  <si>
    <t xml:space="preserve">1 spread broker information, broker queues with exactly 40 entries and broker queues </t>
    <phoneticPr fontId="1" type="noConversion"/>
  </si>
  <si>
    <t>with more than 40 entries in the book</t>
    <phoneticPr fontId="1" type="noConversion"/>
  </si>
  <si>
    <t>Order Book Data</t>
    <phoneticPr fontId="1" type="noConversion"/>
  </si>
  <si>
    <t>(3.9.1 – 3.9.7)</t>
    <phoneticPr fontId="1" type="noConversion"/>
  </si>
  <si>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</si>
  <si>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Test Case 1</t>
    <phoneticPr fontId="1" type="noConversion"/>
  </si>
  <si>
    <t>0</t>
  </si>
  <si>
    <t xml:space="preserve">ETS </t>
  </si>
  <si>
    <t xml:space="preserve">GEM </t>
  </si>
  <si>
    <t>ClosingPrice</t>
  </si>
  <si>
    <t>NoTrades</t>
  </si>
  <si>
    <t>NominalPrice</t>
  </si>
  <si>
    <t>00002</t>
  </si>
  <si>
    <t>HK0002007356</t>
  </si>
  <si>
    <t>01</t>
  </si>
  <si>
    <t>500</t>
  </si>
  <si>
    <t>19000101</t>
  </si>
  <si>
    <t>1000</t>
  </si>
  <si>
    <t>0.375</t>
  </si>
  <si>
    <t xml:space="preserve">HANG SENG BANK                          </t>
  </si>
  <si>
    <t>19720620</t>
  </si>
  <si>
    <t>9995.000</t>
  </si>
  <si>
    <t>100</t>
  </si>
  <si>
    <t xml:space="preserve">            </t>
  </si>
  <si>
    <t>2000</t>
  </si>
  <si>
    <t>0.000</t>
  </si>
  <si>
    <t>03</t>
  </si>
  <si>
    <t>9999.999</t>
  </si>
  <si>
    <t>10000</t>
  </si>
  <si>
    <t>1</t>
  </si>
  <si>
    <t>999999.999</t>
  </si>
  <si>
    <t>3</t>
  </si>
  <si>
    <t>0.117</t>
  </si>
  <si>
    <t>8.000</t>
  </si>
  <si>
    <t>0.350</t>
  </si>
  <si>
    <t>LPBrokerNumber (1)</t>
    <phoneticPr fontId="1" type="noConversion"/>
  </si>
  <si>
    <t>LPBrokerNumber (2)</t>
  </si>
  <si>
    <t>LPBrokerNumber (3)</t>
  </si>
  <si>
    <t>LPBrokerNumber (4)</t>
  </si>
  <si>
    <t>LPBrokerNumber (5)</t>
  </si>
  <si>
    <t>NA</t>
    <phoneticPr fontId="1" type="noConversion"/>
  </si>
  <si>
    <t>6.6223</t>
  </si>
  <si>
    <t>1.0043</t>
  </si>
  <si>
    <t>10.1030</t>
  </si>
  <si>
    <t>15.2625</t>
  </si>
  <si>
    <t>1.0000</t>
  </si>
  <si>
    <t>88.4400</t>
  </si>
  <si>
    <t>6.4540</t>
  </si>
  <si>
    <t>Test Case 5</t>
    <phoneticPr fontId="1" type="noConversion"/>
  </si>
  <si>
    <t>2</t>
  </si>
  <si>
    <t>101</t>
  </si>
  <si>
    <t>7</t>
  </si>
  <si>
    <t>102</t>
  </si>
  <si>
    <t>103</t>
  </si>
  <si>
    <t>104</t>
  </si>
  <si>
    <t>105</t>
  </si>
  <si>
    <t>5</t>
  </si>
  <si>
    <t>106</t>
  </si>
  <si>
    <t>107</t>
  </si>
  <si>
    <t>4</t>
  </si>
  <si>
    <t>SeqNum</t>
    <phoneticPr fontId="1" type="noConversion"/>
  </si>
  <si>
    <t>50.300</t>
  </si>
  <si>
    <t>0.010</t>
  </si>
  <si>
    <t>10.060</t>
  </si>
  <si>
    <t>0.360</t>
  </si>
  <si>
    <t>0.370</t>
  </si>
  <si>
    <t>0 *</t>
    <phoneticPr fontId="1" type="noConversion"/>
  </si>
  <si>
    <t>1 *</t>
    <phoneticPr fontId="1" type="noConversion"/>
  </si>
  <si>
    <t xml:space="preserve">Note: * (0 for Securities Standard ("SS") subscriber) </t>
    <phoneticPr fontId="1" type="noConversion"/>
  </si>
  <si>
    <t>8</t>
  </si>
  <si>
    <t>3000</t>
  </si>
  <si>
    <t>11000</t>
  </si>
  <si>
    <t>59.950</t>
  </si>
  <si>
    <t>S</t>
  </si>
  <si>
    <t xml:space="preserve"> </t>
  </si>
  <si>
    <t>B</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</si>
  <si>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</si>
  <si>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</si>
  <si>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</si>
  <si>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</si>
  <si>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</si>
  <si>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</si>
  <si>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Expected Value</t>
    <phoneticPr fontId="1" type="noConversion"/>
  </si>
  <si>
    <t>OrderImbalanceDirection</t>
    <phoneticPr fontId="1" type="noConversion"/>
  </si>
  <si>
    <t>OrderImbalanceQuantity</t>
    <phoneticPr fontId="1" type="noConversion"/>
  </si>
  <si>
    <t>NA</t>
    <phoneticPr fontId="1" type="noConversion"/>
  </si>
  <si>
    <t>"SS" SeqNum</t>
  </si>
  <si>
    <t>"SP" SeqNum</t>
  </si>
  <si>
    <t>"SF" SeqNum</t>
  </si>
  <si>
    <t>Price</t>
  </si>
  <si>
    <t>AggregateQuantity</t>
  </si>
  <si>
    <t>Scenario 5</t>
    <phoneticPr fontId="1" type="noConversion"/>
  </si>
  <si>
    <t>220.200</t>
  </si>
  <si>
    <t>3850.000</t>
  </si>
  <si>
    <t>209.200</t>
  </si>
  <si>
    <t>3844.000</t>
  </si>
  <si>
    <t>9500.000</t>
  </si>
  <si>
    <t>231.200</t>
  </si>
  <si>
    <t>3852.000</t>
  </si>
  <si>
    <t>ReferencePrice</t>
  </si>
  <si>
    <t>LowerPrice</t>
  </si>
  <si>
    <t>UpperPrice</t>
  </si>
  <si>
    <t>LowPrice</t>
  </si>
  <si>
    <t>HighPrice</t>
  </si>
  <si>
    <t>CoolingOffStartTime</t>
  </si>
  <si>
    <t>Scenario 6</t>
    <phoneticPr fontId="1" type="noConversion"/>
  </si>
  <si>
    <t>SharesTraded</t>
  </si>
  <si>
    <t>Turnover</t>
  </si>
  <si>
    <t>LastPrice</t>
  </si>
  <si>
    <t>ShortSellTrd</t>
  </si>
  <si>
    <t>ShortSellTurnover</t>
  </si>
  <si>
    <t>0.143</t>
  </si>
  <si>
    <t>0.011</t>
  </si>
  <si>
    <t>CoolingOffEndTime</t>
  </si>
  <si>
    <t>VCMReferencePrice</t>
  </si>
  <si>
    <t>VCMLowerPrice</t>
  </si>
  <si>
    <t>VCMUpperPrice</t>
  </si>
  <si>
    <t>200</t>
  </si>
  <si>
    <t>VWAP</t>
  </si>
  <si>
    <t>14000</t>
  </si>
  <si>
    <t>49.800</t>
  </si>
  <si>
    <t>10.000</t>
  </si>
  <si>
    <t>Yield</t>
  </si>
  <si>
    <t>0.415</t>
  </si>
  <si>
    <t>0.355</t>
  </si>
  <si>
    <t>0.385</t>
  </si>
  <si>
    <t>10.020</t>
  </si>
  <si>
    <t>140600.000</t>
  </si>
  <si>
    <t>200001</t>
  </si>
  <si>
    <t>0.010 *</t>
    <phoneticPr fontId="1" type="noConversion"/>
  </si>
  <si>
    <t>10.042 *</t>
    <phoneticPr fontId="1" type="noConversion"/>
  </si>
  <si>
    <t xml:space="preserve">Note: * (N/A for Securities Standard ("SS") subscriber) </t>
    <phoneticPr fontId="1" type="noConversion"/>
  </si>
  <si>
    <t xml:space="preserve">   </t>
  </si>
  <si>
    <t xml:space="preserve">   </t>
    <phoneticPr fontId="1" type="noConversion"/>
  </si>
  <si>
    <t>Scenario 1*</t>
    <phoneticPr fontId="1" type="noConversion"/>
  </si>
  <si>
    <t>GBP</t>
    <phoneticPr fontId="1" type="noConversion"/>
  </si>
  <si>
    <t>HKD</t>
    <phoneticPr fontId="1" type="noConversion"/>
  </si>
  <si>
    <t>Turnover</t>
    <phoneticPr fontId="1" type="noConversion"/>
  </si>
  <si>
    <t>Scenario 8 *</t>
    <phoneticPr fontId="1" type="noConversion"/>
  </si>
  <si>
    <t>Scenario 6 *</t>
    <phoneticPr fontId="1" type="noConversion"/>
  </si>
  <si>
    <t>Scenario 4 *</t>
    <phoneticPr fontId="1" type="noConversion"/>
  </si>
  <si>
    <t>202.381</t>
  </si>
  <si>
    <t>02411</t>
    <phoneticPr fontId="1" type="noConversion"/>
  </si>
  <si>
    <t>02402</t>
    <phoneticPr fontId="1" type="noConversion"/>
  </si>
  <si>
    <t>02421</t>
    <phoneticPr fontId="1" type="noConversion"/>
  </si>
  <si>
    <t>02403</t>
    <phoneticPr fontId="1" type="noConversion"/>
  </si>
  <si>
    <t>02424</t>
    <phoneticPr fontId="1" type="noConversion"/>
  </si>
  <si>
    <t>0.010</t>
    <phoneticPr fontId="1" type="noConversion"/>
  </si>
  <si>
    <t>0.130</t>
    <phoneticPr fontId="1" type="noConversion"/>
  </si>
  <si>
    <t>200.000</t>
    <phoneticPr fontId="1" type="noConversion"/>
  </si>
  <si>
    <t>180.000</t>
    <phoneticPr fontId="1" type="noConversion"/>
  </si>
  <si>
    <t>220.000</t>
    <phoneticPr fontId="1" type="noConversion"/>
  </si>
  <si>
    <t>9995.000</t>
    <phoneticPr fontId="1" type="noConversion"/>
  </si>
  <si>
    <t>9000.000</t>
    <phoneticPr fontId="1" type="noConversion"/>
  </si>
  <si>
    <t>02405</t>
    <phoneticPr fontId="1" type="noConversion"/>
  </si>
  <si>
    <t>02401</t>
    <phoneticPr fontId="1" type="noConversion"/>
  </si>
  <si>
    <t>02402</t>
    <phoneticPr fontId="1" type="noConversion"/>
  </si>
  <si>
    <t>02421</t>
    <phoneticPr fontId="1" type="noConversion"/>
  </si>
  <si>
    <t>NewsID</t>
    <phoneticPr fontId="1" type="noConversion"/>
  </si>
  <si>
    <t>HeadLine</t>
    <phoneticPr fontId="1" type="noConversion"/>
  </si>
  <si>
    <t>CancelFlag</t>
    <phoneticPr fontId="1" type="noConversion"/>
  </si>
  <si>
    <t>LastFragment</t>
    <phoneticPr fontId="1" type="noConversion"/>
  </si>
  <si>
    <t>ReleaseTime</t>
    <phoneticPr fontId="1" type="noConversion"/>
  </si>
  <si>
    <t>N</t>
    <phoneticPr fontId="1" type="noConversion"/>
  </si>
  <si>
    <t>0</t>
    <phoneticPr fontId="1" type="noConversion"/>
  </si>
  <si>
    <t>1</t>
    <phoneticPr fontId="1" type="noConversion"/>
  </si>
  <si>
    <t>0</t>
    <phoneticPr fontId="1" type="noConversion"/>
  </si>
  <si>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</si>
  <si>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</si>
  <si>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</si>
  <si>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</si>
  <si>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</si>
  <si>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NewLine (2)</t>
    <phoneticPr fontId="1" type="noConversion"/>
  </si>
  <si>
    <t>NewLine (3)</t>
    <phoneticPr fontId="1" type="noConversion"/>
  </si>
  <si>
    <t>SecurityCode (1)</t>
    <phoneticPr fontId="1" type="noConversion"/>
  </si>
  <si>
    <t>EXN</t>
  </si>
  <si>
    <t>Y</t>
    <phoneticPr fontId="1" type="noConversion"/>
  </si>
  <si>
    <t>1</t>
    <phoneticPr fontId="1" type="noConversion"/>
  </si>
  <si>
    <t>NewLine (4)</t>
    <phoneticPr fontId="1" type="noConversion"/>
  </si>
  <si>
    <t xml:space="preserve">                                                                                                                                                                </t>
  </si>
  <si>
    <t>4</t>
    <phoneticPr fontId="1" type="noConversion"/>
  </si>
  <si>
    <t>SecurityCode</t>
    <phoneticPr fontId="1" type="noConversion"/>
  </si>
  <si>
    <t>IndexCode</t>
  </si>
  <si>
    <t>IndexSource</t>
  </si>
  <si>
    <t xml:space="preserve">IndexStatus </t>
  </si>
  <si>
    <t>IndexTime</t>
  </si>
  <si>
    <t xml:space="preserve">IndexValue </t>
  </si>
  <si>
    <t xml:space="preserve">NetChgPrevDay </t>
  </si>
  <si>
    <t xml:space="preserve">HighValue </t>
  </si>
  <si>
    <t xml:space="preserve">LowValue </t>
  </si>
  <si>
    <t xml:space="preserve">EASValue </t>
  </si>
  <si>
    <t xml:space="preserve">IndexTurnover </t>
  </si>
  <si>
    <t xml:space="preserve">OpeningValue </t>
  </si>
  <si>
    <t xml:space="preserve">ClosingValue </t>
  </si>
  <si>
    <t xml:space="preserve">PreviousSesClose </t>
  </si>
  <si>
    <t xml:space="preserve">IndexVolume </t>
  </si>
  <si>
    <t xml:space="preserve">NetChgPrevDayPct </t>
  </si>
  <si>
    <t xml:space="preserve">Exception </t>
  </si>
  <si>
    <t xml:space="preserve">SPHKG      </t>
  </si>
  <si>
    <t xml:space="preserve">CES100     </t>
  </si>
  <si>
    <t xml:space="preserve">CSI300     </t>
  </si>
  <si>
    <t xml:space="preserve">0001400    </t>
  </si>
  <si>
    <t>H</t>
  </si>
  <si>
    <t>Buy</t>
  </si>
  <si>
    <t>8000</t>
  </si>
  <si>
    <t>4000</t>
  </si>
  <si>
    <t>7000</t>
  </si>
  <si>
    <t>Sell</t>
  </si>
  <si>
    <t>OrderID</t>
  </si>
  <si>
    <t>OrderType</t>
  </si>
  <si>
    <t>Quantity</t>
  </si>
  <si>
    <t>48.800</t>
  </si>
  <si>
    <t>48.500</t>
  </si>
  <si>
    <t>48.450</t>
  </si>
  <si>
    <t>50.350</t>
  </si>
  <si>
    <t>200000</t>
  </si>
  <si>
    <t>50.400</t>
  </si>
  <si>
    <t>5000</t>
  </si>
  <si>
    <t>50.500</t>
  </si>
  <si>
    <t>50.550</t>
  </si>
  <si>
    <t>50.600</t>
  </si>
  <si>
    <t>6000</t>
  </si>
  <si>
    <t>50.700</t>
  </si>
  <si>
    <t>50000</t>
  </si>
  <si>
    <t>50.900</t>
  </si>
  <si>
    <t>3000000</t>
  </si>
  <si>
    <t>Order ID</t>
  </si>
  <si>
    <t>Broker ID</t>
  </si>
  <si>
    <t>Empty Book</t>
  </si>
  <si>
    <t>Section A. Full Order Book verification ("SF" Clients only)</t>
    <phoneticPr fontId="1" type="noConversion"/>
  </si>
  <si>
    <t>Section B. Full Odd-Lot Order Book verification ( Clients of Odd Lot Order Book only)</t>
    <phoneticPr fontId="1" type="noConversion"/>
  </si>
  <si>
    <t>Section C: 10BBOs verifications ("SS" and "SP" Clients only)</t>
    <phoneticPr fontId="1" type="noConversion"/>
  </si>
  <si>
    <t>Section B</t>
    <phoneticPr fontId="1" type="noConversion"/>
  </si>
  <si>
    <t>No. of 
Orders</t>
  </si>
  <si>
    <t>Aggregated
Quantity</t>
  </si>
  <si>
    <t>Price
Level</t>
  </si>
  <si>
    <t>6</t>
  </si>
  <si>
    <t>Section D. Broker Queue verification ( "SS" Clients and "SP"/ "SF" Clients receiving Conflated Broker Queue)</t>
    <phoneticPr fontId="1" type="noConversion"/>
  </si>
  <si>
    <t>(1)</t>
  </si>
  <si>
    <t>(2)</t>
  </si>
  <si>
    <t>(3)</t>
  </si>
  <si>
    <t>(4)</t>
  </si>
  <si>
    <t>(5)</t>
  </si>
  <si>
    <t>(6)</t>
  </si>
  <si>
    <t>(7)</t>
  </si>
  <si>
    <t>(8)</t>
  </si>
  <si>
    <t>(9)</t>
  </si>
  <si>
    <t>(10)</t>
  </si>
  <si>
    <t>(11)</t>
  </si>
  <si>
    <t>TradeTime</t>
  </si>
  <si>
    <t>TradeID</t>
  </si>
  <si>
    <t>TradeType</t>
  </si>
  <si>
    <t>Cancel
(Yes or No)</t>
  </si>
  <si>
    <t>49.850</t>
  </si>
  <si>
    <t>49.950</t>
  </si>
  <si>
    <t>50.000</t>
  </si>
  <si>
    <t>50.050</t>
  </si>
  <si>
    <t>50.100</t>
  </si>
  <si>
    <t>9</t>
  </si>
  <si>
    <t>50.150</t>
  </si>
  <si>
    <t>10</t>
  </si>
  <si>
    <t>50.200</t>
  </si>
  <si>
    <t>11</t>
  </si>
  <si>
    <t>50.250</t>
  </si>
  <si>
    <t>12</t>
  </si>
  <si>
    <t>20000</t>
  </si>
  <si>
    <t>TickerID</t>
  </si>
  <si>
    <t>Section E: Trade verification ("SP" and "SF" Clents only)</t>
    <phoneticPr fontId="1" type="noConversion"/>
  </si>
  <si>
    <t>Section F: Trade Tickers ("SS" Clients only)</t>
    <phoneticPr fontId="1" type="noConversion"/>
  </si>
  <si>
    <t>Quantity</t>
    <phoneticPr fontId="1" type="noConversion"/>
  </si>
  <si>
    <t>Aggregate
Quantity</t>
    <phoneticPr fontId="1" type="noConversion"/>
  </si>
  <si>
    <t>TrdCancelFlag</t>
    <phoneticPr fontId="1" type="noConversion"/>
  </si>
  <si>
    <t>2</t>
    <phoneticPr fontId="1" type="noConversion"/>
  </si>
  <si>
    <t>3</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</si>
  <si>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</si>
  <si>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</si>
  <si>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</si>
  <si>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</si>
  <si>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</si>
  <si>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</si>
  <si>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100</t>
    <phoneticPr fontId="1" type="noConversion"/>
  </si>
  <si>
    <t>100</t>
    <phoneticPr fontId="1" type="noConversion"/>
  </si>
  <si>
    <t>100</t>
    <phoneticPr fontId="1" type="noConversion"/>
  </si>
  <si>
    <t>1000</t>
    <phoneticPr fontId="1" type="noConversion"/>
  </si>
  <si>
    <t>8000</t>
    <phoneticPr fontId="1" type="noConversion"/>
  </si>
  <si>
    <t>9000</t>
    <phoneticPr fontId="1" type="noConversion"/>
  </si>
  <si>
    <t>10000</t>
    <phoneticPr fontId="1" type="noConversion"/>
  </si>
  <si>
    <t>3000</t>
    <phoneticPr fontId="1" type="noConversion"/>
  </si>
  <si>
    <t>Section D</t>
    <phoneticPr fontId="1" type="noConversion"/>
  </si>
  <si>
    <t>0.380</t>
  </si>
  <si>
    <t>999</t>
  </si>
  <si>
    <t>123</t>
  </si>
  <si>
    <t>4</t>
    <phoneticPr fontId="1" type="noConversion"/>
  </si>
  <si>
    <t>Empty Broker Queue</t>
    <phoneticPr fontId="1" type="noConversion"/>
  </si>
  <si>
    <t>0.365</t>
  </si>
  <si>
    <t>22</t>
  </si>
  <si>
    <t>Y</t>
    <phoneticPr fontId="1" type="noConversion"/>
  </si>
  <si>
    <t>N/A</t>
    <phoneticPr fontId="1" type="noConversion"/>
  </si>
  <si>
    <t>N/A</t>
    <phoneticPr fontId="1" type="noConversion"/>
  </si>
  <si>
    <t>9000</t>
  </si>
  <si>
    <t>6000</t>
    <phoneticPr fontId="1" type="noConversion"/>
  </si>
  <si>
    <t>102</t>
    <phoneticPr fontId="1" type="noConversion"/>
  </si>
  <si>
    <t>22</t>
    <phoneticPr fontId="1" type="noConversion"/>
  </si>
  <si>
    <t>0.123</t>
  </si>
  <si>
    <t>0.124</t>
  </si>
  <si>
    <t>0.128</t>
  </si>
  <si>
    <t>0.130</t>
  </si>
  <si>
    <t>(7)</t>
    <phoneticPr fontId="1" type="noConversion"/>
  </si>
  <si>
    <t>0.142</t>
  </si>
  <si>
    <t>0.127</t>
  </si>
  <si>
    <t>1000</t>
    <phoneticPr fontId="1" type="noConversion"/>
  </si>
  <si>
    <t>1000</t>
    <phoneticPr fontId="1" type="noConversion"/>
  </si>
  <si>
    <t>0.142</t>
    <phoneticPr fontId="1" type="noConversion"/>
  </si>
  <si>
    <t>0.127</t>
    <phoneticPr fontId="1" type="noConversion"/>
  </si>
  <si>
    <t>17</t>
  </si>
  <si>
    <t>Scenario 1 - F</t>
    <phoneticPr fontId="1" type="noConversion"/>
  </si>
  <si>
    <t>Scenario 2 - F</t>
    <phoneticPr fontId="1" type="noConversion"/>
  </si>
  <si>
    <t>Scenario 4 - D</t>
    <phoneticPr fontId="1" type="noConversion"/>
  </si>
  <si>
    <t>103</t>
    <phoneticPr fontId="1" type="noConversion"/>
  </si>
  <si>
    <t>0.360</t>
    <phoneticPr fontId="1" type="noConversion"/>
  </si>
  <si>
    <t>14000</t>
    <phoneticPr fontId="1" type="noConversion"/>
  </si>
  <si>
    <t>Scenario 1 - A</t>
    <phoneticPr fontId="1" type="noConversion"/>
  </si>
  <si>
    <t>Scenario 3  - A</t>
    <phoneticPr fontId="1" type="noConversion"/>
  </si>
  <si>
    <t>Scenario 3 - B</t>
    <phoneticPr fontId="1" type="noConversion"/>
  </si>
  <si>
    <t>Scenario 3 - D</t>
    <phoneticPr fontId="1" type="noConversion"/>
  </si>
  <si>
    <t>Scenario 3 - E</t>
    <phoneticPr fontId="1" type="noConversion"/>
  </si>
  <si>
    <t>Scenario 5 - A</t>
    <phoneticPr fontId="1" type="noConversion"/>
  </si>
  <si>
    <t>0.265</t>
  </si>
  <si>
    <t>0.265</t>
    <phoneticPr fontId="1" type="noConversion"/>
  </si>
  <si>
    <t>N</t>
    <phoneticPr fontId="1" type="noConversion"/>
  </si>
  <si>
    <t>0.250</t>
  </si>
  <si>
    <t>Empty Broker Queue</t>
    <phoneticPr fontId="1" type="noConversion"/>
  </si>
  <si>
    <t>(1)</t>
    <phoneticPr fontId="1" type="noConversion"/>
  </si>
  <si>
    <t>(2)</t>
    <phoneticPr fontId="1" type="noConversion"/>
  </si>
  <si>
    <t>200.000</t>
  </si>
  <si>
    <t>200.000</t>
    <phoneticPr fontId="1" type="noConversion"/>
  </si>
  <si>
    <t>199.900</t>
  </si>
  <si>
    <t>199.900</t>
    <phoneticPr fontId="1" type="noConversion"/>
  </si>
  <si>
    <t>220.200</t>
    <phoneticPr fontId="1" type="noConversion"/>
  </si>
  <si>
    <t>5000</t>
    <phoneticPr fontId="1" type="noConversion"/>
  </si>
  <si>
    <t>3500.000</t>
    <phoneticPr fontId="1" type="noConversion"/>
  </si>
  <si>
    <t>3846.000</t>
    <phoneticPr fontId="1" type="noConversion"/>
  </si>
  <si>
    <t>3848.000</t>
    <phoneticPr fontId="1" type="noConversion"/>
  </si>
  <si>
    <t>3850.000</t>
    <phoneticPr fontId="1" type="noConversion"/>
  </si>
  <si>
    <t>1000</t>
    <phoneticPr fontId="1" type="noConversion"/>
  </si>
  <si>
    <t>0</t>
    <phoneticPr fontId="1" type="noConversion"/>
  </si>
  <si>
    <t>0</t>
    <phoneticPr fontId="1" type="noConversion"/>
  </si>
  <si>
    <t>3842.000</t>
  </si>
  <si>
    <t>3840.000</t>
  </si>
  <si>
    <t>3838.000</t>
  </si>
  <si>
    <t>3854.000</t>
  </si>
  <si>
    <t>4000</t>
    <phoneticPr fontId="1" type="noConversion"/>
  </si>
  <si>
    <t>3846.000</t>
    <phoneticPr fontId="1" type="noConversion"/>
  </si>
  <si>
    <t>3848.000</t>
    <phoneticPr fontId="1" type="noConversion"/>
  </si>
  <si>
    <t>220.400</t>
  </si>
  <si>
    <t>220.600</t>
  </si>
  <si>
    <t>1000</t>
    <phoneticPr fontId="1" type="noConversion"/>
  </si>
  <si>
    <t>2</t>
    <phoneticPr fontId="1" type="noConversion"/>
  </si>
  <si>
    <t>1</t>
    <phoneticPr fontId="1" type="noConversion"/>
  </si>
  <si>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</si>
  <si>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</si>
  <si>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</si>
  <si>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</si>
  <si>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</si>
  <si>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 xml:space="preserve">Handling of Control Messages </t>
    <phoneticPr fontId="1" type="noConversion"/>
  </si>
  <si>
    <t>Handling of Market Data Messages</t>
    <phoneticPr fontId="1" type="noConversion"/>
  </si>
  <si>
    <t>A.</t>
  </si>
  <si>
    <t>B.</t>
  </si>
  <si>
    <t>Message Decoding</t>
    <phoneticPr fontId="1" type="noConversion"/>
  </si>
  <si>
    <t>Order Book Building</t>
    <phoneticPr fontId="1" type="noConversion"/>
  </si>
  <si>
    <t>Technical Tests</t>
    <phoneticPr fontId="1" type="noConversion"/>
  </si>
  <si>
    <t>1ii)</t>
    <phoneticPr fontId="1" type="noConversion"/>
  </si>
  <si>
    <t>1i)</t>
    <phoneticPr fontId="1" type="noConversion"/>
  </si>
  <si>
    <t>Data Recovery (Refresh)</t>
    <phoneticPr fontId="1" type="noConversion"/>
  </si>
  <si>
    <t xml:space="preserve">Upon the completion of the data replay, client can check the data values in their system against the data values provided in each cases of this spreadsheet. </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</si>
  <si>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</si>
  <si>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</si>
  <si>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</si>
  <si>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</si>
  <si>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</si>
  <si>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</si>
  <si>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</si>
  <si>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 to correctly interpret each data element received from OMD</t>
    <phoneticPr fontId="1" type="noConversion"/>
  </si>
  <si>
    <t>To enable clients to verify the logic in their applications to construct market depth or price depth information from OMD data</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</si>
  <si>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</si>
  <si>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</si>
  <si>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</si>
  <si>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To enable clients to verify the built-in process in their feed handlers for various emergency scenarios, for example, OMD failover to the disaster recovery site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</si>
  <si>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</si>
  <si>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</si>
  <si>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</si>
  <si>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</si>
  <si>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</si>
  <si>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r>
      <t>Heartbeat</t>
    </r>
    <r>
      <rPr>
        <sz val="11"/>
        <color theme="1"/>
        <rFont val="Arial"/>
        <family val="2"/>
      </rPr>
      <t xml:space="preserve"> messages in all multicast channels in Line A and/or Line B</t>
    </r>
  </si>
  <si>
    <r>
      <t>Sequence Reset</t>
    </r>
    <r>
      <rPr>
        <sz val="11"/>
        <color theme="1"/>
        <rFont val="Arial"/>
        <family val="2"/>
      </rPr>
      <t xml:space="preserve"> messages in all multicast channels at Start of Day</t>
    </r>
  </si>
  <si>
    <r>
      <t>Market Definition (10)</t>
    </r>
    <r>
      <rPr>
        <sz val="11"/>
        <color theme="1"/>
        <rFont val="Arial"/>
        <family val="2"/>
      </rPr>
      <t xml:space="preserve"> messages covering all markets</t>
    </r>
  </si>
  <si>
    <r>
      <t>Security Definition (11)</t>
    </r>
    <r>
      <rPr>
        <sz val="11"/>
        <color theme="1"/>
        <rFont val="Arial"/>
        <family val="2"/>
      </rPr>
      <t xml:space="preserve"> messages covering</t>
    </r>
  </si>
  <si>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phoneticPr fontId="1" type="noConversion"/>
  </si>
  <si>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</si>
  <si>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r>
      <t>Currency Rate (14)</t>
    </r>
    <r>
      <rPr>
        <sz val="11"/>
        <color theme="1"/>
        <rFont val="Arial"/>
        <family val="2"/>
      </rPr>
      <t xml:space="preserve"> messages covering all currencies currently available in HKEX Securities Market</t>
    </r>
  </si>
  <si>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</si>
  <si>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</si>
  <si>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r>
      <t>Closing Price (62)</t>
    </r>
    <r>
      <rPr>
        <sz val="11"/>
        <color theme="1"/>
        <rFont val="Arial"/>
        <family val="2"/>
      </rPr>
      <t xml:space="preserve"> messages covering majority non-zero closing price and a few zero closing price (for new securities without order/trade activities)</t>
    </r>
  </si>
  <si>
    <r>
      <t>Nominal Price (40)</t>
    </r>
    <r>
      <rPr>
        <sz val="11"/>
        <color theme="1"/>
        <rFont val="Arial"/>
        <family val="2"/>
      </rPr>
      <t xml:space="preserve"> messages covering majority non-zero nominal price and a few zero nominal price (for new securities without order/trade activities)</t>
    </r>
  </si>
  <si>
    <r>
      <t>Indicative Equilibrium Price (41)</t>
    </r>
    <r>
      <rPr>
        <sz val="11"/>
        <color theme="1"/>
        <rFont val="Arial"/>
        <family val="2"/>
      </rPr>
      <t xml:space="preserve"> messages covering that during Auction Session (majority non-zero and some zero IEP) and after Auction Matching (all zero IEP)</t>
    </r>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</si>
  <si>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</si>
  <si>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r>
      <t>VCM Trigger (23)</t>
    </r>
    <r>
      <rPr>
        <sz val="11"/>
        <color theme="1"/>
        <rFont val="Arial"/>
        <family val="2"/>
      </rPr>
      <t xml:space="preserve"> messages will be sent intraday for VCM triggered if a stock is ± 10% away from the last traded price 5-min ago</t>
    </r>
  </si>
  <si>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phoneticPr fontId="1" type="noConversion"/>
  </si>
  <si>
    <r>
      <t xml:space="preserve">Market Turnover (61) </t>
    </r>
    <r>
      <rPr>
        <sz val="11"/>
        <color theme="1"/>
        <rFont val="Arial"/>
        <family val="2"/>
      </rPr>
      <t xml:space="preserve"> message covering all markets and all available currencies available in HKEX Securities Market</t>
    </r>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</si>
  <si>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phoneticPr fontId="1" type="noConversion"/>
  </si>
  <si>
    <r>
      <t>Index Definition (70)</t>
    </r>
    <r>
      <rPr>
        <sz val="11"/>
        <color theme="1"/>
        <rFont val="Arial"/>
        <family val="2"/>
      </rPr>
      <t xml:space="preserve"> messages covering all indexes offered in OMD Index datafeed product</t>
    </r>
    <phoneticPr fontId="1" type="noConversion"/>
  </si>
  <si>
    <r>
      <t>Index Data (71)</t>
    </r>
    <r>
      <rPr>
        <sz val="11"/>
        <color theme="1"/>
        <rFont val="Arial"/>
        <family val="2"/>
      </rPr>
      <t xml:space="preserve"> messages covering all indexes offered in OMD Index with some of the messages with Null and/or populated values for some of the fields</t>
    </r>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</si>
  <si>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phoneticPr fontId="1" type="noConversion"/>
  </si>
  <si>
    <r>
      <t>Aggregate Order Book Update (53)</t>
    </r>
    <r>
      <rPr>
        <sz val="11"/>
        <color theme="1"/>
        <rFont val="Arial"/>
        <family val="2"/>
      </rPr>
      <t xml:space="preserve"> messages covering all possible aggregate book </t>
    </r>
    <phoneticPr fontId="1" type="noConversion"/>
  </si>
  <si>
    <r>
      <t xml:space="preserve">Broker Queue (54) </t>
    </r>
    <r>
      <rPr>
        <sz val="11"/>
        <color theme="1"/>
        <rFont val="Arial"/>
        <family val="2"/>
      </rPr>
      <t xml:space="preserve">messages covering empty broker queue, broker queues with more than </t>
    </r>
    <phoneticPr fontId="1" type="noConversion"/>
  </si>
  <si>
    <r>
      <t>Order Imbalance (56)</t>
    </r>
    <r>
      <rPr>
        <sz val="11"/>
        <color theme="1"/>
        <rFont val="Arial"/>
        <family val="2"/>
      </rPr>
      <t xml:space="preserve"> will be sent to provide order imbalance information at the Indicative Equilibrium Price (IEP) during theClosing Auction Session (CAS).</t>
    </r>
    <phoneticPr fontId="1" type="noConversion"/>
  </si>
  <si>
    <r>
      <t>Trade (50)</t>
    </r>
    <r>
      <rPr>
        <sz val="11"/>
        <color theme="1"/>
        <rFont val="Arial"/>
        <family val="2"/>
      </rPr>
      <t xml:space="preserve"> messages covering different </t>
    </r>
    <r>
      <rPr>
        <u/>
        <sz val="11"/>
        <color theme="1"/>
        <rFont val="Arial"/>
        <family val="2"/>
      </rPr>
      <t>TrdType</t>
    </r>
  </si>
  <si>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</si>
  <si>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</si>
  <si>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5. Readiness Test Result Verification</t>
    <phoneticPr fontId="1" type="noConversion"/>
  </si>
  <si>
    <r>
      <t xml:space="preserve">For each case below, please check the box for each data item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</si>
  <si>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</si>
  <si>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t>Test Date :</t>
    <phoneticPr fontId="1" type="noConversion"/>
  </si>
  <si>
    <t>(please fill in the test date)</t>
    <phoneticPr fontId="1" type="noConversion"/>
  </si>
  <si>
    <t>4. Test Conditions</t>
    <phoneticPr fontId="1" type="noConversion"/>
  </si>
  <si>
    <t>Clients should be able to check system/line healthiness by Heartbeat messages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</si>
  <si>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</si>
  <si>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</si>
  <si>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</si>
  <si>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</si>
  <si>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</si>
  <si>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</si>
  <si>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</si>
  <si>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</si>
  <si>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</si>
  <si>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</si>
  <si>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</si>
  <si>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</si>
  <si>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B. Technical Tests</t>
    <phoneticPr fontId="1" type="noConversion"/>
  </si>
  <si>
    <t xml:space="preserve"> Functional Tests</t>
    <phoneticPr fontId="1" type="noConversion"/>
  </si>
  <si>
    <t>Technical Tests</t>
    <phoneticPr fontId="1" type="noConversion"/>
  </si>
  <si>
    <t>A large gap will be introduced to both Line A and Line B expecting the Client to request the latest market state images from the refresh service</t>
    <phoneticPr fontId="1" type="noConversion"/>
  </si>
  <si>
    <t>Clients are able to join the refresh channel and recover the latest market image up to the current point whilst processing real-time market data.</t>
    <phoneticPr fontId="1" type="noConversion"/>
  </si>
  <si>
    <t>Refresh
(3.6.1, 4.4)</t>
    <phoneticPr fontId="1" type="noConversion"/>
  </si>
  <si>
    <t>Client correctly processes the Refresh Complete message and applies it to their current cache of market data.</t>
    <phoneticPr fontId="1" type="noConversion"/>
  </si>
  <si>
    <t>The final image of specific securities/indexes should match perfectly the expected results provided in the Answer Book.</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</si>
  <si>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</si>
  <si>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</si>
  <si>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</si>
  <si>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Client processes Logon Response message</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</si>
  <si>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</si>
  <si>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phoneticPr fontId="1" type="noConversion"/>
  </si>
  <si>
    <t xml:space="preserve">Client processes Retransmission Response message. </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</si>
  <si>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</si>
  <si>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</si>
  <si>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</si>
  <si>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</si>
  <si>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Retransmission
(3.5.4, 4.3)</t>
    <phoneticPr fontId="1" type="noConversion"/>
  </si>
  <si>
    <t>Retransmission
(3.5.3, 4.3)</t>
    <phoneticPr fontId="1" type="noConversion"/>
  </si>
  <si>
    <t>Retransmission
(3.5.2, 4.3)</t>
    <phoneticPr fontId="1" type="noConversion"/>
  </si>
  <si>
    <t>Retransmission
(3.5.1, 4.3)</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</si>
  <si>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</si>
  <si>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</si>
  <si>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1.       50% of maximum</t>
  </si>
  <si>
    <t>N/A</t>
    <phoneticPr fontId="1" type="noConversion"/>
  </si>
  <si>
    <t>Performance Testing</t>
    <phoneticPr fontId="1" type="noConversion"/>
  </si>
  <si>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</si>
  <si>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</si>
  <si>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</si>
  <si>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</si>
  <si>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</si>
  <si>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</si>
  <si>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</si>
  <si>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</si>
  <si>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</si>
  <si>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</si>
  <si>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</si>
  <si>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</si>
  <si>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</si>
  <si>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</si>
  <si>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</si>
  <si>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</si>
  <si>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1" type="noConversion"/>
  </si>
  <si>
    <t>Primary Retransmission server will be stopped and only the secondary server remains operational. Clients are required to connect to the secondary and make retransmission requests.[*]</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</si>
  <si>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</si>
  <si>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</si>
  <si>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</si>
  <si>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</si>
  <si>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For each test case below, please check the box for each data item where your system records the same value as the expected value. </t>
    <phoneticPr fontId="1" type="noConversion"/>
  </si>
  <si>
    <t>Bold item(s) is/are key data field(s) of the message.</t>
    <phoneticPr fontId="1" type="noConversion"/>
  </si>
  <si>
    <t>Bold item(s) is/are key data field(s) of the message.</t>
    <phoneticPr fontId="1" type="noConversion"/>
  </si>
  <si>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</si>
  <si>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</si>
  <si>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</si>
  <si>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</si>
  <si>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</si>
  <si>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</si>
  <si>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</si>
  <si>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</si>
  <si>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</si>
  <si>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</si>
  <si>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</si>
  <si>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r>
      <t xml:space="preserve">that can be requested for retransmission are set to </t>
    </r>
    <r>
      <rPr>
        <b/>
        <u/>
        <sz val="11"/>
        <color theme="1"/>
        <rFont val="Arial"/>
        <family val="2"/>
      </rPr>
      <t>1,000</t>
    </r>
    <r>
      <rPr>
        <sz val="11"/>
        <color theme="1"/>
        <rFont val="Arial"/>
        <family val="2"/>
      </rPr>
      <t>.</t>
    </r>
    <phoneticPr fontId="1" type="noConversion"/>
  </si>
  <si>
    <t>5.1 Session 1: Message Decoding and Order Booking Building</t>
    <phoneticPr fontId="1" type="noConversion"/>
  </si>
  <si>
    <t>Part A - Message Decoding</t>
    <phoneticPr fontId="1" type="noConversion"/>
  </si>
  <si>
    <t>Interpretation of Market Definition (message type: 10)</t>
    <phoneticPr fontId="1" type="noConversion"/>
  </si>
  <si>
    <t>Part B – Trade Data &amp; Order Book Building</t>
    <phoneticPr fontId="1" type="noConversion"/>
  </si>
  <si>
    <t>During the same session as Part A, OMD disseminates</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</si>
  <si>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</si>
  <si>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</si>
  <si>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</si>
  <si>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1. Trade message (i.e. Trade and Trade Cancel (SF and SP only) and Trade Ticker (SS only) and</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</si>
  <si>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</si>
  <si>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</si>
  <si>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</si>
  <si>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</si>
  <si>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</si>
  <si>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Part A - Message Decoding</t>
    <phoneticPr fontId="1" type="noConversion"/>
  </si>
  <si>
    <t>Part B - Trade Data &amp; Order Booking Building</t>
    <phoneticPr fontId="1" type="noConversion"/>
  </si>
  <si>
    <t>5.2 Session 2: Data Recovery (Refresh Service)</t>
    <phoneticPr fontId="1" type="noConversion"/>
  </si>
  <si>
    <t>5.3 Session 3: Data Recovery (Line Arbitration &amp; Retransmission)</t>
    <phoneticPr fontId="1" type="noConversion"/>
  </si>
  <si>
    <t>Scenario 4 - A</t>
    <phoneticPr fontId="1" type="noConversion"/>
  </si>
  <si>
    <t>Scenario 4 - B</t>
    <phoneticPr fontId="1" type="noConversion"/>
  </si>
  <si>
    <t>Scenario 4 - E</t>
    <phoneticPr fontId="1" type="noConversion"/>
  </si>
  <si>
    <t>Scenario 6 - C</t>
    <phoneticPr fontId="1" type="noConversion"/>
  </si>
  <si>
    <t>Scenario 5 - C</t>
    <phoneticPr fontId="1" type="noConversion"/>
  </si>
  <si>
    <t>Scenario 5 - B</t>
    <phoneticPr fontId="1" type="noConversion"/>
  </si>
  <si>
    <t>Scenario 7 - C</t>
    <phoneticPr fontId="1" type="noConversion"/>
  </si>
  <si>
    <t>A. Function Tests</t>
    <phoneticPr fontId="1" type="noConversion"/>
  </si>
  <si>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phoneticPr fontId="1" type="noConversion"/>
  </si>
  <si>
    <r>
      <rPr>
        <b/>
        <sz val="11"/>
        <color theme="1"/>
        <rFont val="Arial"/>
        <family val="2"/>
      </rPr>
      <t>Bold</t>
    </r>
    <r>
      <rPr>
        <sz val="11"/>
        <color theme="1"/>
        <rFont val="Arial"/>
        <family val="2"/>
      </rPr>
      <t xml:space="preserve"> item(s) is/are key data field(s) of the message.</t>
    </r>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</si>
  <si>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</si>
  <si>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</si>
  <si>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(please fill in the test date)</t>
    <phoneticPr fontId="1" type="noConversion"/>
  </si>
  <si>
    <t>During this session, OMD simulates missing packet scenarios to force the client application to reinstate the latest market states by requesting Refresh service.</t>
    <phoneticPr fontId="1" type="noConversion"/>
  </si>
  <si>
    <t>GEM</t>
  </si>
  <si>
    <t>ETS</t>
  </si>
  <si>
    <t>C</t>
    <phoneticPr fontId="1" type="noConversion"/>
  </si>
  <si>
    <t>01</t>
    <phoneticPr fontId="1" type="noConversion"/>
  </si>
  <si>
    <t>WRNT</t>
    <phoneticPr fontId="1" type="noConversion"/>
  </si>
  <si>
    <t>DE000DB0Y4Q6</t>
    <phoneticPr fontId="1" type="noConversion"/>
  </si>
  <si>
    <t>MAIN</t>
    <phoneticPr fontId="1" type="noConversion"/>
  </si>
  <si>
    <t>67119</t>
    <phoneticPr fontId="1" type="noConversion"/>
  </si>
  <si>
    <t>00001</t>
    <phoneticPr fontId="1" type="noConversion"/>
  </si>
  <si>
    <t>Expected Value</t>
    <phoneticPr fontId="1" type="noConversion"/>
  </si>
  <si>
    <t>OMD Field</t>
    <phoneticPr fontId="1" type="noConversion"/>
  </si>
  <si>
    <t>0</t>
    <phoneticPr fontId="1" type="noConversion"/>
  </si>
  <si>
    <t>3</t>
    <phoneticPr fontId="1" type="noConversion"/>
  </si>
  <si>
    <t>Expected Value</t>
    <phoneticPr fontId="1" type="noConversion"/>
  </si>
  <si>
    <t>OMD Field</t>
    <phoneticPr fontId="1" type="noConversion"/>
  </si>
  <si>
    <t>MAIN</t>
    <phoneticPr fontId="1" type="noConversion"/>
  </si>
  <si>
    <t>Expected Value</t>
    <phoneticPr fontId="1" type="noConversion"/>
  </si>
  <si>
    <t>OMD Field</t>
    <phoneticPr fontId="1" type="noConversion"/>
  </si>
  <si>
    <t>0.000</t>
    <phoneticPr fontId="1" type="noConversion"/>
  </si>
  <si>
    <t>HKD</t>
    <phoneticPr fontId="1" type="noConversion"/>
  </si>
  <si>
    <t>CurrencyCode</t>
    <phoneticPr fontId="1" type="noConversion"/>
  </si>
  <si>
    <t>CurrencyCode</t>
    <phoneticPr fontId="1" type="noConversion"/>
  </si>
  <si>
    <t>NASD</t>
    <phoneticPr fontId="1" type="noConversion"/>
  </si>
  <si>
    <t>ETS</t>
    <phoneticPr fontId="1" type="noConversion"/>
  </si>
  <si>
    <t>ETS</t>
    <phoneticPr fontId="1" type="noConversion"/>
  </si>
  <si>
    <t>MAIN</t>
    <phoneticPr fontId="1" type="noConversion"/>
  </si>
  <si>
    <t>Expected Value</t>
    <phoneticPr fontId="1" type="noConversion"/>
  </si>
  <si>
    <t>OMD Field</t>
    <phoneticPr fontId="1" type="noConversion"/>
  </si>
  <si>
    <t>0.000</t>
    <phoneticPr fontId="1" type="noConversion"/>
  </si>
  <si>
    <t>ShortSellTurnover</t>
    <phoneticPr fontId="1" type="noConversion"/>
  </si>
  <si>
    <t>ShortSellSharesTraded</t>
    <phoneticPr fontId="1" type="noConversion"/>
  </si>
  <si>
    <t>ShortSellSharesTraded</t>
    <phoneticPr fontId="1" type="noConversion"/>
  </si>
  <si>
    <t>LastPrice</t>
    <phoneticPr fontId="1" type="noConversion"/>
  </si>
  <si>
    <t>LastPrice</t>
    <phoneticPr fontId="1" type="noConversion"/>
  </si>
  <si>
    <t>LowPrice</t>
    <phoneticPr fontId="1" type="noConversion"/>
  </si>
  <si>
    <t>LowPrice</t>
    <phoneticPr fontId="1" type="noConversion"/>
  </si>
  <si>
    <t>HighPrice</t>
    <phoneticPr fontId="1" type="noConversion"/>
  </si>
  <si>
    <t>HighPrice</t>
    <phoneticPr fontId="1" type="noConversion"/>
  </si>
  <si>
    <t>Turnover</t>
    <phoneticPr fontId="1" type="noConversion"/>
  </si>
  <si>
    <t>SharesTraded</t>
    <phoneticPr fontId="1" type="noConversion"/>
  </si>
  <si>
    <t>SharesTraded</t>
    <phoneticPr fontId="1" type="noConversion"/>
  </si>
  <si>
    <t>00010</t>
    <phoneticPr fontId="1" type="noConversion"/>
  </si>
  <si>
    <t>SecurityCode</t>
    <phoneticPr fontId="1" type="noConversion"/>
  </si>
  <si>
    <t>Expected Value</t>
    <phoneticPr fontId="1" type="noConversion"/>
  </si>
  <si>
    <t>Expected Value</t>
    <phoneticPr fontId="1" type="noConversion"/>
  </si>
  <si>
    <t>Expected Value</t>
    <phoneticPr fontId="1" type="noConversion"/>
  </si>
  <si>
    <t>OMD Field</t>
    <phoneticPr fontId="1" type="noConversion"/>
  </si>
  <si>
    <t>NominalPrice</t>
    <phoneticPr fontId="1" type="noConversion"/>
  </si>
  <si>
    <t>SecurityCode</t>
    <phoneticPr fontId="1" type="noConversion"/>
  </si>
  <si>
    <t>Expected Value</t>
    <phoneticPr fontId="1" type="noConversion"/>
  </si>
  <si>
    <t>Expected Value</t>
    <phoneticPr fontId="1" type="noConversion"/>
  </si>
  <si>
    <t>Scenario 2</t>
    <phoneticPr fontId="1" type="noConversion"/>
  </si>
  <si>
    <t>Scenario 1</t>
  </si>
  <si>
    <t>Section A. Full Order Book verification ("SF" Clients only)</t>
    <phoneticPr fontId="1" type="noConversion"/>
  </si>
  <si>
    <t>Scenario 2</t>
    <phoneticPr fontId="1" type="noConversion"/>
  </si>
  <si>
    <t>Scenario 3</t>
    <phoneticPr fontId="1" type="noConversion"/>
  </si>
  <si>
    <t>Scenario 4</t>
    <phoneticPr fontId="1" type="noConversion"/>
  </si>
  <si>
    <t>Scenario 1</t>
    <phoneticPr fontId="1" type="noConversion"/>
  </si>
  <si>
    <t>Scenario 2</t>
    <phoneticPr fontId="1" type="noConversion"/>
  </si>
  <si>
    <t>Scenario 3</t>
    <phoneticPr fontId="1" type="noConversion"/>
  </si>
  <si>
    <t>Scenario 4</t>
    <phoneticPr fontId="1" type="noConversion"/>
  </si>
  <si>
    <t>Scenario 5</t>
    <phoneticPr fontId="1" type="noConversion"/>
  </si>
  <si>
    <t>Scenario 6</t>
    <phoneticPr fontId="1" type="noConversion"/>
  </si>
  <si>
    <t>Scenario 13</t>
    <phoneticPr fontId="1" type="noConversion"/>
  </si>
  <si>
    <t>Scenario 1</t>
    <phoneticPr fontId="1" type="noConversion"/>
  </si>
  <si>
    <t>Scenario 2</t>
    <phoneticPr fontId="1" type="noConversion"/>
  </si>
  <si>
    <t>Scenario 3</t>
    <phoneticPr fontId="1" type="noConversion"/>
  </si>
  <si>
    <t>Scenario 4</t>
    <phoneticPr fontId="1" type="noConversion"/>
  </si>
  <si>
    <t>Scenario 5</t>
    <phoneticPr fontId="1" type="noConversion"/>
  </si>
  <si>
    <t>Scenario 6</t>
    <phoneticPr fontId="1" type="noConversion"/>
  </si>
  <si>
    <t>Scenario 7</t>
    <phoneticPr fontId="1" type="noConversion"/>
  </si>
  <si>
    <t>Scenario 8</t>
    <phoneticPr fontId="1" type="noConversion"/>
  </si>
  <si>
    <t>Scenario 1</t>
    <phoneticPr fontId="1" type="noConversion"/>
  </si>
  <si>
    <t>Scenario 2</t>
    <phoneticPr fontId="1" type="noConversion"/>
  </si>
  <si>
    <t>Scenario 3</t>
    <phoneticPr fontId="1" type="noConversion"/>
  </si>
  <si>
    <t>Scenario 4</t>
    <phoneticPr fontId="1" type="noConversion"/>
  </si>
  <si>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</si>
  <si>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</si>
  <si>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</si>
  <si>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</si>
  <si>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</si>
  <si>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</si>
  <si>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</si>
  <si>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</si>
  <si>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</si>
  <si>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</si>
  <si>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</si>
  <si>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</si>
  <si>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Scenario 1</t>
    <phoneticPr fontId="1" type="noConversion"/>
  </si>
  <si>
    <t>Scenario 1</t>
    <phoneticPr fontId="1" type="noConversion"/>
  </si>
  <si>
    <t>Scenario 2</t>
    <phoneticPr fontId="1" type="noConversion"/>
  </si>
  <si>
    <t>Scenario 3</t>
    <phoneticPr fontId="1" type="noConversion"/>
  </si>
  <si>
    <t>Scenario 4</t>
    <phoneticPr fontId="1" type="noConversion"/>
  </si>
  <si>
    <t>Scenario 1</t>
    <phoneticPr fontId="1" type="noConversion"/>
  </si>
  <si>
    <t>Scenario 2</t>
    <phoneticPr fontId="1" type="noConversion"/>
  </si>
  <si>
    <t>Scenario 3</t>
    <phoneticPr fontId="1" type="noConversion"/>
  </si>
  <si>
    <t>Scenario 4</t>
    <phoneticPr fontId="1" type="noConversion"/>
  </si>
  <si>
    <t>Scenario 1</t>
    <phoneticPr fontId="1" type="noConversion"/>
  </si>
  <si>
    <t>Test case 1:</t>
    <phoneticPr fontId="1" type="noConversion"/>
  </si>
  <si>
    <t>Test case 2:</t>
    <phoneticPr fontId="1" type="noConversion"/>
  </si>
  <si>
    <t>Test case 3:</t>
    <phoneticPr fontId="1" type="noConversion"/>
  </si>
  <si>
    <t>Test case 4:</t>
    <phoneticPr fontId="1" type="noConversion"/>
  </si>
  <si>
    <t>Test case 5:</t>
    <phoneticPr fontId="1" type="noConversion"/>
  </si>
  <si>
    <t>Test case 6:</t>
    <phoneticPr fontId="1" type="noConversion"/>
  </si>
  <si>
    <t>Test case 7:</t>
    <phoneticPr fontId="1" type="noConversion"/>
  </si>
  <si>
    <t>Test case 8:</t>
    <phoneticPr fontId="1" type="noConversion"/>
  </si>
  <si>
    <t>Test case 9:</t>
    <phoneticPr fontId="1" type="noConversion"/>
  </si>
  <si>
    <t>Test case 10:</t>
    <phoneticPr fontId="1" type="noConversion"/>
  </si>
  <si>
    <t>Test case 11:</t>
    <phoneticPr fontId="1" type="noConversion"/>
  </si>
  <si>
    <t>Test case 12:</t>
    <phoneticPr fontId="1" type="noConversion"/>
  </si>
  <si>
    <t>Test case 13:</t>
    <phoneticPr fontId="1" type="noConversion"/>
  </si>
  <si>
    <t>Test case 14:</t>
    <phoneticPr fontId="1" type="noConversion"/>
  </si>
  <si>
    <t>Test case 15:</t>
    <phoneticPr fontId="1" type="noConversion"/>
  </si>
  <si>
    <t>Test case 16:</t>
    <phoneticPr fontId="1" type="noConversion"/>
  </si>
  <si>
    <t>Test case 17:</t>
    <phoneticPr fontId="1" type="noConversion"/>
  </si>
  <si>
    <t>Test Case 2</t>
    <phoneticPr fontId="1" type="noConversion"/>
  </si>
  <si>
    <t>-</t>
    <phoneticPr fontId="1" type="noConversion"/>
  </si>
  <si>
    <t>Test Case 3</t>
    <phoneticPr fontId="1" type="noConversion"/>
  </si>
  <si>
    <t>Test Case 4</t>
    <phoneticPr fontId="1" type="noConversion"/>
  </si>
  <si>
    <t>Test Case 5</t>
    <phoneticPr fontId="1" type="noConversion"/>
  </si>
  <si>
    <t>Test Case 6</t>
    <phoneticPr fontId="1" type="noConversion"/>
  </si>
  <si>
    <t>Test Case 7</t>
    <phoneticPr fontId="1" type="noConversion"/>
  </si>
  <si>
    <t>Test Case 8</t>
    <phoneticPr fontId="1" type="noConversion"/>
  </si>
  <si>
    <t>Test Case 9</t>
    <phoneticPr fontId="1" type="noConversion"/>
  </si>
  <si>
    <t>Test Case 10</t>
    <phoneticPr fontId="1" type="noConversion"/>
  </si>
  <si>
    <t>Test Case 11</t>
    <phoneticPr fontId="1" type="noConversion"/>
  </si>
  <si>
    <t>Test Case 12</t>
    <phoneticPr fontId="1" type="noConversion"/>
  </si>
  <si>
    <t>Test Case 13</t>
    <phoneticPr fontId="1" type="noConversion"/>
  </si>
  <si>
    <t>Test Case 14</t>
    <phoneticPr fontId="1" type="noConversion"/>
  </si>
  <si>
    <t>Test Case 15</t>
    <phoneticPr fontId="1" type="noConversion"/>
  </si>
  <si>
    <t>Test Case 16</t>
    <phoneticPr fontId="1" type="noConversion"/>
  </si>
  <si>
    <t>Test Case 17</t>
    <phoneticPr fontId="1" type="noConversion"/>
  </si>
  <si>
    <t>Test Case 18</t>
    <phoneticPr fontId="1" type="noConversion"/>
  </si>
  <si>
    <t>Section A</t>
    <phoneticPr fontId="1" type="noConversion"/>
  </si>
  <si>
    <t>Section C</t>
    <phoneticPr fontId="1" type="noConversion"/>
  </si>
  <si>
    <t>Section D</t>
    <phoneticPr fontId="1" type="noConversion"/>
  </si>
  <si>
    <t>Test Case 19</t>
    <phoneticPr fontId="1" type="noConversion"/>
  </si>
  <si>
    <t>Section F</t>
    <phoneticPr fontId="1" type="noConversion"/>
  </si>
  <si>
    <t>Section E</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</si>
  <si>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</si>
  <si>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</si>
  <si>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</si>
  <si>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Scenario 1</t>
    <phoneticPr fontId="1" type="noConversion"/>
  </si>
  <si>
    <t>Scenario 2 *</t>
    <phoneticPr fontId="1" type="noConversion"/>
  </si>
  <si>
    <t>Scenario 3 *</t>
    <phoneticPr fontId="1" type="noConversion"/>
  </si>
  <si>
    <t>VWAP</t>
    <phoneticPr fontId="1" type="noConversion"/>
  </si>
  <si>
    <t>OMD Field</t>
    <phoneticPr fontId="1" type="noConversion"/>
  </si>
  <si>
    <t>Interpretation of Trade Data, Order Book and Broker Queue (message type: 30, 31, 32, 33, 34, 50, 51, 52, 53, 54)</t>
    <phoneticPr fontId="1" type="noConversion"/>
  </si>
  <si>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</si>
  <si>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</si>
  <si>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Aggregate
Quantity</t>
    <phoneticPr fontId="1" type="noConversion"/>
  </si>
  <si>
    <t>Scenario 2</t>
    <phoneticPr fontId="1" type="noConversion"/>
  </si>
  <si>
    <r>
      <t xml:space="preserve">Test Security:
</t>
    </r>
    <r>
      <rPr>
        <b/>
        <sz val="11"/>
        <color theme="1"/>
        <rFont val="Arial Narrow"/>
        <family val="2"/>
      </rPr>
      <t>00597</t>
    </r>
    <phoneticPr fontId="1" type="noConversion"/>
  </si>
  <si>
    <r>
      <t xml:space="preserve">Test Security:
</t>
    </r>
    <r>
      <rPr>
        <b/>
        <sz val="11"/>
        <color theme="1"/>
        <rFont val="Arial Narrow"/>
        <family val="2"/>
      </rPr>
      <t>00010</t>
    </r>
    <phoneticPr fontId="1" type="noConversion"/>
  </si>
  <si>
    <t>Scenario 1</t>
    <phoneticPr fontId="1" type="noConversion"/>
  </si>
  <si>
    <t>Scenario 2</t>
    <phoneticPr fontId="1" type="noConversion"/>
  </si>
  <si>
    <t>Scenario 3</t>
    <phoneticPr fontId="1" type="noConversion"/>
  </si>
  <si>
    <t>0.000</t>
    <phoneticPr fontId="1" type="noConversion"/>
  </si>
  <si>
    <t>Channel 60
(SP/SF Subscribers receiving Conflated Broker Queue)</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</si>
  <si>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</si>
  <si>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</si>
  <si>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</si>
  <si>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</si>
  <si>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</si>
  <si>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</si>
  <si>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</si>
  <si>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</si>
  <si>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</si>
  <si>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</si>
  <si>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</si>
  <si>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</si>
  <si>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</si>
  <si>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</si>
  <si>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</si>
  <si>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</si>
  <si>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</si>
  <si>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</si>
  <si>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</si>
  <si>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</si>
  <si>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case below, please check the box for each data item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</si>
  <si>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</si>
  <si>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</si>
  <si>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</si>
  <si>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</si>
  <si>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</si>
  <si>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</si>
  <si>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</si>
  <si>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</si>
  <si>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1" type="noConversion"/>
  </si>
  <si>
    <r>
      <t xml:space="preserve">Test Security:
</t>
    </r>
    <r>
      <rPr>
        <b/>
        <sz val="12"/>
        <color theme="1"/>
        <rFont val="Arial Narrow"/>
        <family val="2"/>
      </rPr>
      <t>02421</t>
    </r>
    <phoneticPr fontId="1" type="noConversion"/>
  </si>
  <si>
    <r>
      <t xml:space="preserve">Test Security:
</t>
    </r>
    <r>
      <rPr>
        <b/>
        <sz val="12"/>
        <color theme="1"/>
        <rFont val="Arial Narrow"/>
        <family val="2"/>
      </rPr>
      <t>02403</t>
    </r>
    <phoneticPr fontId="1" type="noConversion"/>
  </si>
  <si>
    <r>
      <t xml:space="preserve">Test Security:
</t>
    </r>
    <r>
      <rPr>
        <b/>
        <sz val="12"/>
        <color theme="1"/>
        <rFont val="Arial Narrow"/>
        <family val="2"/>
      </rPr>
      <t>02404</t>
    </r>
    <phoneticPr fontId="1" type="noConversion"/>
  </si>
  <si>
    <r>
      <t xml:space="preserve">Test Security:
</t>
    </r>
    <r>
      <rPr>
        <b/>
        <sz val="12"/>
        <color theme="1"/>
        <rFont val="Arial Narrow"/>
        <family val="2"/>
      </rPr>
      <t>02405</t>
    </r>
    <phoneticPr fontId="1" type="noConversion"/>
  </si>
  <si>
    <r>
      <t xml:space="preserve">"SS" </t>
    </r>
    <r>
      <rPr>
        <i/>
        <sz val="12"/>
        <color theme="1"/>
        <rFont val="Arial Narrow"/>
        <family val="2"/>
      </rPr>
      <t>SeqNum</t>
    </r>
    <phoneticPr fontId="1" type="noConversion"/>
  </si>
  <si>
    <r>
      <t xml:space="preserve">"SP" </t>
    </r>
    <r>
      <rPr>
        <i/>
        <sz val="12"/>
        <color theme="1"/>
        <rFont val="Arial Narrow"/>
        <family val="2"/>
      </rPr>
      <t>SeqNum</t>
    </r>
    <phoneticPr fontId="1" type="noConversion"/>
  </si>
  <si>
    <r>
      <t xml:space="preserve">"SF" </t>
    </r>
    <r>
      <rPr>
        <i/>
        <sz val="12"/>
        <color theme="1"/>
        <rFont val="Arial Narrow"/>
        <family val="2"/>
      </rPr>
      <t>SeqNum</t>
    </r>
    <phoneticPr fontId="1" type="noConversion"/>
  </si>
  <si>
    <t>Refer to Test Cases in Session 4</t>
    <phoneticPr fontId="1" type="noConversion"/>
  </si>
  <si>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</si>
  <si>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</si>
  <si>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</si>
  <si>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</si>
  <si>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</si>
  <si>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</si>
  <si>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</si>
  <si>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</si>
  <si>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</si>
  <si>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</si>
  <si>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</si>
  <si>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</si>
  <si>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</si>
  <si>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</si>
  <si>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</si>
  <si>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5</t>
    <phoneticPr fontId="1" type="noConversion"/>
  </si>
  <si>
    <t>Case 9</t>
    <phoneticPr fontId="1" type="noConversion"/>
  </si>
  <si>
    <t>Case 18</t>
    <phoneticPr fontId="1" type="noConversion"/>
  </si>
  <si>
    <t>Please check the box for each scenario where your system can handle without data loss.</t>
    <phoneticPr fontId="1" type="noConversion"/>
  </si>
  <si>
    <t>Please check the box for each scenario where your system can handle without data loss.</t>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</si>
  <si>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</si>
  <si>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</si>
  <si>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</si>
  <si>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</si>
  <si>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</si>
  <si>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</si>
  <si>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Session 4 - Test case 2: 100% of installed maximum</t>
    <phoneticPr fontId="1" type="noConversion"/>
  </si>
  <si>
    <t>Session 4 - Test case 1: 50% of installed maximum</t>
    <phoneticPr fontId="1" type="noConversion"/>
  </si>
  <si>
    <t>Session 3 - Test case 5: Message gap in Line A and Line B, Trade (message type: 50)</t>
    <phoneticPr fontId="1" type="noConversion"/>
  </si>
  <si>
    <t>Session 3 - Test case 4: Message gap in Line A and Line B, Trade Tickers (message type: 52)</t>
    <phoneticPr fontId="1" type="noConversion"/>
  </si>
  <si>
    <t>Session 3 - Test case 3: Message gap in Line A or Line B, Trade (message type: 50)</t>
    <phoneticPr fontId="1" type="noConversion"/>
  </si>
  <si>
    <t>Session 3 - Test case 2: Message gap in Line A or Line B, Trade Tickers (message type: 52)</t>
    <phoneticPr fontId="1" type="noConversion"/>
  </si>
  <si>
    <t>Session 3 - Test case 1: Final Image of Statistics (message type: 60)</t>
    <phoneticPr fontId="1" type="noConversion"/>
  </si>
  <si>
    <t>Session 2 - Test case 8: Final Image of Order Book and Broker Queue</t>
    <phoneticPr fontId="1" type="noConversion"/>
  </si>
  <si>
    <t>Session 2 - Test case 7: Final Image of Market Turnover (message type: 61)</t>
    <phoneticPr fontId="1" type="noConversion"/>
  </si>
  <si>
    <t>Session 2 - Test case 6: Final Image of Statistics (message type: 60)</t>
    <phoneticPr fontId="1" type="noConversion"/>
  </si>
  <si>
    <t>Session 2 - Test case 5: Final Image of Nominal Price (message type: 40)</t>
    <phoneticPr fontId="1" type="noConversion"/>
  </si>
  <si>
    <t>Session 2 - Test case 4: Final Image of Trading Session Status (message type: 20)</t>
    <phoneticPr fontId="1" type="noConversion"/>
  </si>
  <si>
    <t>Session 2 - Test case 3: Final Image of Currency Rate (message type: 14)</t>
    <phoneticPr fontId="1" type="noConversion"/>
  </si>
  <si>
    <t>Session 2 - Test case 2:  Final Image of Securities Definition (message type: 11)</t>
    <phoneticPr fontId="1" type="noConversion"/>
  </si>
  <si>
    <t>Session 2 - Test case 1: Final Image of Market Definition (message type: 10)</t>
    <phoneticPr fontId="1" type="noConversion"/>
  </si>
  <si>
    <t>Session 1 - Test case 19: Interpretation of Order Imbalance (message type: 56)</t>
    <phoneticPr fontId="1" type="noConversion"/>
  </si>
  <si>
    <t>Session 1 - Test case 18: Interpretation of Trade Data, Order Book and Broker Queue</t>
    <phoneticPr fontId="1" type="noConversion"/>
  </si>
  <si>
    <t>Session 1 - Test case 17: Interpretation of Index Data (message type: 71)</t>
    <phoneticPr fontId="1" type="noConversion"/>
  </si>
  <si>
    <t>Session 1 - Test case 16: Interpretation of Index Definition (message type: 70)</t>
    <phoneticPr fontId="1" type="noConversion"/>
  </si>
  <si>
    <t>Session 1 - Test case 15: Interpretation of News (message type: 22)</t>
    <phoneticPr fontId="1" type="noConversion"/>
  </si>
  <si>
    <t>Session 1 - Test case 14: Interpretation of Yield (message type: 44)</t>
    <phoneticPr fontId="1" type="noConversion"/>
  </si>
  <si>
    <t>Session 1 - Test case 13: Interpretation of Market Turnover (message type: 61)</t>
    <phoneticPr fontId="1" type="noConversion"/>
  </si>
  <si>
    <t xml:space="preserve">Session 1 - Test case 12: Interpretation of Statistics (message type: 60) </t>
    <phoneticPr fontId="1" type="noConversion"/>
  </si>
  <si>
    <t>Session 1 - Test case 11: Interpretation of VCM Trigger (message type: 23)</t>
    <phoneticPr fontId="1" type="noConversion"/>
  </si>
  <si>
    <t>Session 1 - Test case 10: Interpretation of Reference Price (message type: 43)</t>
    <phoneticPr fontId="1" type="noConversion"/>
  </si>
  <si>
    <t>Session 1 - Test case 9: Interpretation of Indicative Equilibrium Price (message type: 41)</t>
    <phoneticPr fontId="1" type="noConversion"/>
  </si>
  <si>
    <t>Session 1 - Test case 8: Interpretation of Norminal Price (message type: 40)</t>
    <phoneticPr fontId="1" type="noConversion"/>
  </si>
  <si>
    <t>Session 1 - Test case 6: Interpretation of Security Status (message type: 21)</t>
    <phoneticPr fontId="1" type="noConversion"/>
  </si>
  <si>
    <t>Session 1 - Test case 5: Interpretation of Trading Session Status (message type: 20)</t>
    <phoneticPr fontId="1" type="noConversion"/>
  </si>
  <si>
    <t>Session 1 - Test case 4: Interpretation of Currency Rate (message type: 14)</t>
    <phoneticPr fontId="1" type="noConversion"/>
  </si>
  <si>
    <t>Session 1 - Test case 3: Interpretation of Liquidity Provider (message type: 13)</t>
    <phoneticPr fontId="1" type="noConversion"/>
  </si>
  <si>
    <t>Session 1 - Test case 2: Interpretation of Securities Definition (message type: 11)</t>
    <phoneticPr fontId="1" type="noConversion"/>
  </si>
  <si>
    <t>Session 1 - Test case 1: Interpretation of Market Definition (message type: 10)</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</si>
  <si>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</si>
  <si>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</si>
  <si>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</si>
  <si>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</si>
  <si>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</si>
  <si>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NEW WORLD DEV                           </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</si>
  <si>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</si>
  <si>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</si>
  <si>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</si>
  <si>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257</t>
  </si>
  <si>
    <t>88</t>
  </si>
  <si>
    <t>63</t>
  </si>
  <si>
    <t>48</t>
  </si>
  <si>
    <t>45</t>
  </si>
  <si>
    <t>44</t>
  </si>
  <si>
    <t>41</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</si>
  <si>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</si>
  <si>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</si>
  <si>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</si>
  <si>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</si>
  <si>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</si>
  <si>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</si>
  <si>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</si>
  <si>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</si>
  <si>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</si>
  <si>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</si>
  <si>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</si>
  <si>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</si>
  <si>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284</t>
  </si>
  <si>
    <t>274</t>
  </si>
  <si>
    <t>267</t>
  </si>
  <si>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</si>
  <si>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</si>
  <si>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</si>
  <si>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</si>
  <si>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</si>
  <si>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</si>
  <si>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</si>
  <si>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HK0388009489</t>
  </si>
  <si>
    <t>67834</t>
  </si>
  <si>
    <t>00388</t>
    <phoneticPr fontId="1" type="noConversion"/>
  </si>
  <si>
    <t>Expected Value</t>
    <phoneticPr fontId="1" type="noConversion"/>
  </si>
  <si>
    <t>OMD Field</t>
    <phoneticPr fontId="1" type="noConversion"/>
  </si>
  <si>
    <t>AUD</t>
  </si>
  <si>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</si>
  <si>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</si>
  <si>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</si>
  <si>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</si>
  <si>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</si>
  <si>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</si>
  <si>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</si>
  <si>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</si>
  <si>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</si>
  <si>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</si>
  <si>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</si>
  <si>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</si>
  <si>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</si>
  <si>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</si>
  <si>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</si>
  <si>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</si>
  <si>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</si>
  <si>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</si>
  <si>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</si>
  <si>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</si>
  <si>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</si>
  <si>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</si>
  <si>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</si>
  <si>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</si>
  <si>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</si>
  <si>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</si>
  <si>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</si>
  <si>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</si>
  <si>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</si>
  <si>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</si>
  <si>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</si>
  <si>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</si>
  <si>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</si>
  <si>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</si>
  <si>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</si>
  <si>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</si>
  <si>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</si>
  <si>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</si>
  <si>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</si>
  <si>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</si>
  <si>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</si>
  <si>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</si>
  <si>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</si>
  <si>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</si>
  <si>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</si>
  <si>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</si>
  <si>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</si>
  <si>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</si>
  <si>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</si>
  <si>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</si>
  <si>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</si>
  <si>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</si>
  <si>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</si>
  <si>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</si>
  <si>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</si>
  <si>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</si>
  <si>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</si>
  <si>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</si>
  <si>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</si>
  <si>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</si>
  <si>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</si>
  <si>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</si>
  <si>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</si>
  <si>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</si>
  <si>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</si>
  <si>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</si>
  <si>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</si>
  <si>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</si>
  <si>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</si>
  <si>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</si>
  <si>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</si>
  <si>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</si>
  <si>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</si>
  <si>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</si>
  <si>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</si>
  <si>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</si>
  <si>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</si>
  <si>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</si>
  <si>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TrdCancelFlag</t>
    <phoneticPr fontId="1" type="noConversion"/>
  </si>
  <si>
    <t>Cancel
(Yes or No)</t>
    <phoneticPr fontId="1" type="noConversion"/>
  </si>
  <si>
    <t>Scenario 2 - Trade (SP and SF Subscribers only)</t>
    <phoneticPr fontId="1" type="noConversion"/>
  </si>
  <si>
    <t>Clients are expected to detect such failure and auto-switch to the secondary RTS server to make retransmission requests.</t>
    <phoneticPr fontId="1" type="noConversion"/>
  </si>
  <si>
    <t xml:space="preserve">OMD simulates a primary Retransmission (RTS) server failure as a result only the secondary RTS server remains operational to provide service.  </t>
    <phoneticPr fontId="1" type="noConversion"/>
  </si>
  <si>
    <t>Session 5 - Test case 4: Failover of OMD Retransmission service</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</si>
  <si>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</si>
  <si>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</si>
  <si>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</si>
  <si>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4 - Failover of OMD Retransmission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</si>
  <si>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</si>
  <si>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</si>
  <si>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</si>
  <si>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</si>
  <si>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</si>
  <si>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</si>
  <si>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</si>
  <si>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</si>
  <si>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</si>
  <si>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</si>
  <si>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</si>
  <si>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</si>
  <si>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Interpretation of Liquidity Provider (message type: 13)</t>
    <phoneticPr fontId="1" type="noConversion"/>
  </si>
  <si>
    <t>Interpretation of Currency Rate (message type: 14)</t>
    <phoneticPr fontId="1" type="noConversion"/>
  </si>
  <si>
    <t>Interpretation of Trading Session Status (message type: 20)</t>
    <phoneticPr fontId="1" type="noConversion"/>
  </si>
  <si>
    <t>Interpretation of Security Status (message type: 21)</t>
    <phoneticPr fontId="1" type="noConversion"/>
  </si>
  <si>
    <t>Interpretation of Closing Price (message type: 62)</t>
    <phoneticPr fontId="1" type="noConversion"/>
  </si>
  <si>
    <t>Interpretation of Norminal Price (message type: 40)</t>
    <phoneticPr fontId="1" type="noConversion"/>
  </si>
  <si>
    <t>Interpretation of Indicative Equilibrium Price (message type: 41)</t>
    <phoneticPr fontId="1" type="noConversion"/>
  </si>
  <si>
    <t>Interpretation of Reference Price (message type: 43)</t>
    <phoneticPr fontId="1" type="noConversion"/>
  </si>
  <si>
    <t>Interpretation of VCM Trigger (message type: 23)</t>
    <phoneticPr fontId="1" type="noConversion"/>
  </si>
  <si>
    <t xml:space="preserve">Interpretation of Statistics (message type: 60) </t>
    <phoneticPr fontId="1" type="noConversion"/>
  </si>
  <si>
    <t>Interpretation of Market Turnover (message type: 61)</t>
    <phoneticPr fontId="1" type="noConversion"/>
  </si>
  <si>
    <t>Interpretation of Yield (message type: 44)</t>
    <phoneticPr fontId="1" type="noConversion"/>
  </si>
  <si>
    <t>Interpretation of News (message type: 22)</t>
    <phoneticPr fontId="1" type="noConversion"/>
  </si>
  <si>
    <t>Interpretation of Index Definition (message type: 70)</t>
    <phoneticPr fontId="1" type="noConversion"/>
  </si>
  <si>
    <t>Interpretation of Index Data (message type: 71)</t>
    <phoneticPr fontId="1" type="noConversion"/>
  </si>
  <si>
    <t>Interpretation of Order Imbalance (message type: 56)</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</si>
  <si>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</si>
  <si>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</si>
  <si>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</si>
  <si>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</si>
  <si>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</si>
  <si>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</si>
  <si>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</si>
  <si>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</si>
  <si>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Final Image of Statistics (message type: 60)</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</si>
  <si>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</si>
  <si>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</si>
  <si>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</si>
  <si>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</si>
  <si>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50% of installed maximum</t>
    <phoneticPr fontId="1" type="noConversion"/>
  </si>
  <si>
    <t>100% of installed maximum</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</si>
  <si>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</si>
  <si>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</si>
  <si>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</si>
  <si>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</si>
  <si>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</si>
  <si>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</si>
  <si>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</si>
  <si>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</si>
  <si>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</si>
  <si>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</si>
  <si>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</si>
  <si>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</si>
  <si>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</si>
  <si>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</si>
  <si>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</si>
  <si>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</si>
  <si>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</si>
  <si>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</si>
  <si>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</si>
  <si>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</si>
  <si>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</si>
  <si>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</si>
  <si>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</si>
  <si>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</si>
  <si>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</si>
  <si>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</si>
  <si>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</si>
  <si>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</si>
  <si>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</si>
  <si>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 xml:space="preserve">Session 1 - Test case 7: Interpretation of Closing Price (message type: 62) </t>
    <phoneticPr fontId="1" type="noConversion"/>
  </si>
  <si>
    <t>For "SS" and "SP" Clients only</t>
    <phoneticPr fontId="1" type="noConversion"/>
  </si>
  <si>
    <t>Failover of OMD Retransmission service</t>
    <phoneticPr fontId="1" type="noConversion"/>
  </si>
  <si>
    <t>Test case 18:</t>
    <phoneticPr fontId="1" type="noConversion"/>
  </si>
  <si>
    <t>Test case 19:</t>
    <phoneticPr fontId="1" type="noConversion"/>
  </si>
  <si>
    <t>Case 1</t>
    <phoneticPr fontId="1" type="noConversion"/>
  </si>
  <si>
    <t>Case 2</t>
  </si>
  <si>
    <t>Case 3</t>
  </si>
  <si>
    <t>Case 4</t>
  </si>
  <si>
    <t>Case 5</t>
  </si>
  <si>
    <t>Case 6</t>
  </si>
  <si>
    <t>Case 7</t>
  </si>
  <si>
    <t>Case 8</t>
  </si>
  <si>
    <t>Case A</t>
    <phoneticPr fontId="1" type="noConversion"/>
  </si>
  <si>
    <t>Case C</t>
    <phoneticPr fontId="1" type="noConversion"/>
  </si>
  <si>
    <t>Case E</t>
    <phoneticPr fontId="1" type="noConversion"/>
  </si>
  <si>
    <t>Case G</t>
    <phoneticPr fontId="1" type="noConversion"/>
  </si>
  <si>
    <t>Session 2: Data Recovery (Refresh Service)</t>
    <phoneticPr fontId="1" type="noConversion"/>
  </si>
  <si>
    <t>Session 3: Data Recovery (Line Arbitration &amp; Retransmission)</t>
    <phoneticPr fontId="1" type="noConversion"/>
  </si>
  <si>
    <t>Session 4: Performance / Capacity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</si>
  <si>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</si>
  <si>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</si>
  <si>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</si>
  <si>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</si>
  <si>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Test case 3:</t>
    <phoneticPr fontId="1" type="noConversion"/>
  </si>
  <si>
    <t>Test case 4:</t>
    <phoneticPr fontId="1" type="noConversion"/>
  </si>
  <si>
    <t>Test case 5:</t>
    <phoneticPr fontId="1" type="noConversion"/>
  </si>
  <si>
    <t>Test case 6:</t>
    <phoneticPr fontId="1" type="noConversion"/>
  </si>
  <si>
    <t>Test case 7:</t>
    <phoneticPr fontId="1" type="noConversion"/>
  </si>
  <si>
    <t>Test case 8:</t>
    <phoneticPr fontId="1" type="noConversion"/>
  </si>
  <si>
    <t>Test case 1:</t>
    <phoneticPr fontId="1" type="noConversion"/>
  </si>
  <si>
    <t>Test case 2:</t>
    <phoneticPr fontId="1" type="noConversion"/>
  </si>
  <si>
    <t>Test case 3:</t>
    <phoneticPr fontId="1" type="noConversion"/>
  </si>
  <si>
    <t>Test case 4:</t>
    <phoneticPr fontId="1" type="noConversion"/>
  </si>
  <si>
    <t>Test case 5:</t>
    <phoneticPr fontId="1" type="noConversion"/>
  </si>
  <si>
    <t>Test case 1:</t>
    <phoneticPr fontId="1" type="noConversion"/>
  </si>
  <si>
    <t>Test case 2:</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</si>
  <si>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</si>
  <si>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</si>
  <si>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</si>
  <si>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</si>
  <si>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</si>
  <si>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</si>
  <si>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</si>
  <si>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</si>
  <si>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</si>
  <si>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</si>
  <si>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</si>
  <si>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</si>
  <si>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</si>
  <si>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</si>
  <si>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</si>
  <si>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</si>
  <si>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Test Case 4</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</si>
  <si>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</si>
  <si>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</si>
  <si>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</si>
  <si>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</si>
  <si>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</si>
  <si>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</si>
  <si>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phoneticPr fontId="1" type="noConversion"/>
  </si>
  <si>
    <t>Bold item(s) is/are key data field(s) of the message.</t>
    <phoneticPr fontId="1" type="noConversion"/>
  </si>
  <si>
    <t>Case 19</t>
    <phoneticPr fontId="1" type="noConversion"/>
  </si>
  <si>
    <t>0.000</t>
    <phoneticPr fontId="1" type="noConversion"/>
  </si>
  <si>
    <t>0.137</t>
  </si>
  <si>
    <t>0</t>
    <phoneticPr fontId="1" type="noConversion"/>
  </si>
  <si>
    <t>1</t>
    <phoneticPr fontId="1" type="noConversion"/>
  </si>
  <si>
    <t>2</t>
    <phoneticPr fontId="1" type="noConversion"/>
  </si>
  <si>
    <t>4</t>
    <phoneticPr fontId="1" type="noConversion"/>
  </si>
  <si>
    <t>5</t>
    <phoneticPr fontId="1" type="noConversion"/>
  </si>
  <si>
    <t>6</t>
    <phoneticPr fontId="1" type="noConversion"/>
  </si>
  <si>
    <t>Scenario 1 - Trade (SP and SF Subscribers only)</t>
    <phoneticPr fontId="1" type="noConversion"/>
  </si>
  <si>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phoneticPr fontId="1" type="noConversion"/>
  </si>
  <si>
    <r>
      <t xml:space="preserve">Please refer to </t>
    </r>
    <r>
      <rPr>
        <u/>
        <sz val="12"/>
        <color rgb="FF0000FF"/>
        <rFont val="Arial"/>
        <family val="2"/>
      </rPr>
      <t>OMD-C Readiness Test Procedures</t>
    </r>
    <r>
      <rPr>
        <sz val="12"/>
        <color theme="1"/>
        <rFont val="Arial"/>
        <family val="2"/>
      </rPr>
      <t xml:space="preserve"> Section 2-5 for the overview of scope of test and Test Conditions.</t>
    </r>
    <phoneticPr fontId="1" type="noConversion"/>
  </si>
  <si>
    <r>
      <t xml:space="preserve">Please refer to </t>
    </r>
    <r>
      <rPr>
        <u/>
        <sz val="12"/>
        <color rgb="FF0000FF"/>
        <rFont val="Arial"/>
        <family val="2"/>
      </rPr>
      <t>OMD-C Readiness Test Procedures</t>
    </r>
    <r>
      <rPr>
        <sz val="12"/>
        <color theme="1"/>
        <rFont val="Arial"/>
        <family val="2"/>
      </rPr>
      <t xml:space="preserve"> - Appendix A for the OMD Readiness Test Result Declaration Form</t>
    </r>
    <phoneticPr fontId="1" type="noConversion"/>
  </si>
  <si>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phoneticPr fontId="1" type="noConversion"/>
  </si>
  <si>
    <r>
      <t>The recovered messages in each of the above scenarios are provided</t>
    </r>
    <r>
      <rPr>
        <sz val="11"/>
        <color theme="1"/>
        <rFont val="Arial"/>
        <family val="2"/>
      </rPr>
      <t xml:space="preserve">.  </t>
    </r>
    <phoneticPr fontId="1" type="noConversion"/>
  </si>
  <si>
    <r>
      <t>The latest market states are provided</t>
    </r>
    <r>
      <rPr>
        <sz val="11"/>
        <color theme="1"/>
        <rFont val="Arial"/>
        <family val="2"/>
      </rPr>
      <t>.   Testers are required to verify the respective data values in your system and make sure that all are correct.</t>
    </r>
    <phoneticPr fontId="1" type="noConversion"/>
  </si>
  <si>
    <r>
      <t>Correct data values are provided for each of the test cases</t>
    </r>
    <r>
      <rPr>
        <sz val="11"/>
        <color theme="1"/>
        <rFont val="Arial"/>
        <family val="2"/>
      </rPr>
      <t>. Clents are required to verify the respective data values in your system to verify its correctness.</t>
    </r>
    <phoneticPr fontId="1" type="noConversion"/>
  </si>
  <si>
    <t>Test Case 2</t>
    <phoneticPr fontId="1" type="noConversion"/>
  </si>
  <si>
    <t>50.700</t>
    <phoneticPr fontId="1" type="noConversion"/>
  </si>
  <si>
    <t>For "SS" Clients only</t>
    <phoneticPr fontId="1" type="noConversion"/>
  </si>
  <si>
    <t>For "SP" and "SF" Clients only</t>
    <phoneticPr fontId="1" type="noConversion"/>
  </si>
  <si>
    <t>VWAP *</t>
    <phoneticPr fontId="1" type="noConversion"/>
  </si>
  <si>
    <t>* Note: Blank field means no Security Status message is disseminated</t>
    <phoneticPr fontId="1" type="noConversion"/>
  </si>
  <si>
    <t>SuspensionIndicator *</t>
    <phoneticPr fontId="1" type="noConversion"/>
  </si>
  <si>
    <t>SuspensionIndicator  *</t>
    <phoneticPr fontId="1" type="noConversion"/>
  </si>
  <si>
    <t>Interpretation of Securities Definition (message type: 11)</t>
    <phoneticPr fontId="1" type="noConversion"/>
  </si>
  <si>
    <t>HKD</t>
    <phoneticPr fontId="1" type="noConversion"/>
  </si>
  <si>
    <t>11 *</t>
    <phoneticPr fontId="1" type="noConversion"/>
  </si>
  <si>
    <t>50.250</t>
    <phoneticPr fontId="1" type="noConversion"/>
  </si>
  <si>
    <t>6 *</t>
    <phoneticPr fontId="1" type="noConversion"/>
  </si>
  <si>
    <t>47000</t>
    <phoneticPr fontId="1" type="noConversion"/>
  </si>
  <si>
    <t>2352050.000</t>
    <phoneticPr fontId="1" type="noConversion"/>
  </si>
  <si>
    <t>50.250</t>
    <phoneticPr fontId="1" type="noConversion"/>
  </si>
  <si>
    <t>50.108 *</t>
    <phoneticPr fontId="1" type="noConversion"/>
  </si>
  <si>
    <t>215001</t>
  </si>
  <si>
    <t>80685.375</t>
  </si>
  <si>
    <t>15011000</t>
  </si>
  <si>
    <t>150034945000.000</t>
  </si>
  <si>
    <t>12000000</t>
  </si>
  <si>
    <t>9995.000 *</t>
    <phoneticPr fontId="1" type="noConversion"/>
  </si>
  <si>
    <t>0.385 *</t>
    <phoneticPr fontId="1" type="noConversion"/>
  </si>
  <si>
    <t>Clients independently converting non-HKD "Market Turnover" message to accumulate a HKD equivalent turnover for Market Segment may obtain a different value, which is not a concern for the purpose of this test case</t>
    <phoneticPr fontId="1" type="noConversion"/>
  </si>
  <si>
    <t>EXC</t>
    <phoneticPr fontId="1" type="noConversion"/>
  </si>
  <si>
    <t>RXYH</t>
  </si>
  <si>
    <t>T</t>
    <phoneticPr fontId="1" type="noConversion"/>
  </si>
  <si>
    <t>Scenario 4</t>
    <phoneticPr fontId="1" type="noConversion"/>
  </si>
  <si>
    <t>0.136</t>
  </si>
  <si>
    <t>0.129</t>
  </si>
  <si>
    <t>0.237</t>
  </si>
  <si>
    <t>0.238</t>
  </si>
  <si>
    <t>0.260</t>
  </si>
  <si>
    <t>Scenario 5 - E</t>
    <phoneticPr fontId="1" type="noConversion"/>
  </si>
  <si>
    <t>Scenario 1 - E</t>
    <phoneticPr fontId="1" type="noConversion"/>
  </si>
  <si>
    <t>Scenario 2 - E</t>
    <phoneticPr fontId="1" type="noConversion"/>
  </si>
  <si>
    <t>Scenario 6 - E</t>
    <phoneticPr fontId="1" type="noConversion"/>
  </si>
  <si>
    <t>Scenario 7 - E</t>
    <phoneticPr fontId="1" type="noConversion"/>
  </si>
  <si>
    <t>Scenario 6 - B</t>
    <phoneticPr fontId="1" type="noConversion"/>
  </si>
  <si>
    <t>Scenario 7 - B</t>
    <phoneticPr fontId="1" type="noConversion"/>
  </si>
  <si>
    <t>Scenario 1 - B</t>
    <phoneticPr fontId="1" type="noConversion"/>
  </si>
  <si>
    <t>Scenario 2 - B</t>
    <phoneticPr fontId="1" type="noConversion"/>
  </si>
  <si>
    <t>Scenario 2  - A</t>
    <phoneticPr fontId="1" type="noConversion"/>
  </si>
  <si>
    <t>Scenario 6 - A</t>
    <phoneticPr fontId="1" type="noConversion"/>
  </si>
  <si>
    <t>Scenario 7 - A</t>
    <phoneticPr fontId="1" type="noConversion"/>
  </si>
  <si>
    <t>10</t>
    <phoneticPr fontId="1" type="noConversion"/>
  </si>
  <si>
    <t>0</t>
    <phoneticPr fontId="1" type="noConversion"/>
  </si>
  <si>
    <t>0.370</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</si>
  <si>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</si>
  <si>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</si>
  <si>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</si>
  <si>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</si>
  <si>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</si>
  <si>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(8)</t>
    <phoneticPr fontId="1" type="noConversion"/>
  </si>
  <si>
    <t>(9)</t>
    <phoneticPr fontId="1" type="noConversion"/>
  </si>
  <si>
    <t>(10)</t>
    <phoneticPr fontId="1" type="noConversion"/>
  </si>
  <si>
    <t>(11)</t>
    <phoneticPr fontId="1" type="noConversion"/>
  </si>
  <si>
    <t>(12)</t>
    <phoneticPr fontId="1" type="noConversion"/>
  </si>
  <si>
    <t>(13)</t>
    <phoneticPr fontId="1" type="noConversion"/>
  </si>
  <si>
    <t>(3)</t>
    <phoneticPr fontId="1" type="noConversion"/>
  </si>
  <si>
    <t>(4)</t>
    <phoneticPr fontId="1" type="noConversion"/>
  </si>
  <si>
    <t>(5)</t>
    <phoneticPr fontId="1" type="noConversion"/>
  </si>
  <si>
    <t>(6)</t>
    <phoneticPr fontId="1" type="noConversion"/>
  </si>
  <si>
    <t>(14)</t>
    <phoneticPr fontId="1" type="noConversion"/>
  </si>
  <si>
    <t>(15)</t>
    <phoneticPr fontId="1" type="noConversion"/>
  </si>
  <si>
    <t>Scenario 5 - D</t>
    <phoneticPr fontId="1" type="noConversion"/>
  </si>
  <si>
    <t>Scenario 2 - D</t>
    <phoneticPr fontId="1" type="noConversion"/>
  </si>
  <si>
    <t>Scenario 1 - D</t>
    <phoneticPr fontId="1" type="noConversion"/>
  </si>
  <si>
    <t>Scenario 6 - D</t>
    <phoneticPr fontId="1" type="noConversion"/>
  </si>
  <si>
    <t>Scenario 7 - D</t>
    <phoneticPr fontId="1" type="noConversion"/>
  </si>
  <si>
    <t>Scenario 3 - C</t>
    <phoneticPr fontId="1" type="noConversion"/>
  </si>
  <si>
    <t>1</t>
    <phoneticPr fontId="1" type="noConversion"/>
  </si>
  <si>
    <t>1</t>
    <phoneticPr fontId="1" type="noConversion"/>
  </si>
  <si>
    <t>Scenario 4 - C</t>
    <phoneticPr fontId="1" type="noConversion"/>
  </si>
  <si>
    <t>Scenario 2 - C</t>
    <phoneticPr fontId="1" type="noConversion"/>
  </si>
  <si>
    <t>Scenario 1 - C</t>
    <phoneticPr fontId="1" type="noConversion"/>
  </si>
  <si>
    <t>Production Reply</t>
    <phoneticPr fontId="1" type="noConversion"/>
  </si>
  <si>
    <t>Clients are required to go through this session verify if their application can handle it smoothly.</t>
    <phoneticPr fontId="1" type="noConversion"/>
  </si>
  <si>
    <t>CNH</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</si>
  <si>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</si>
  <si>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</si>
  <si>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</si>
  <si>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</si>
  <si>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</si>
  <si>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</si>
  <si>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</si>
  <si>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</si>
  <si>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</si>
  <si>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r>
      <t xml:space="preserve">For each case below, please check the box for each data item where your system records the final value is same as the expected value. </t>
    </r>
    <r>
      <rPr>
        <b/>
        <sz val="11"/>
        <color theme="1"/>
        <rFont val="Arial"/>
        <family val="2"/>
      </rPr>
      <t>Bold</t>
    </r>
    <r>
      <rPr>
        <sz val="11"/>
        <color theme="1"/>
        <rFont val="Arial"/>
        <family val="2"/>
      </rPr>
      <t xml:space="preserve"> item(s) is/are key field(s) of the message.</t>
    </r>
    <phoneticPr fontId="1" type="noConversion"/>
  </si>
  <si>
    <t>Scenario 1</t>
    <phoneticPr fontId="1" type="noConversion"/>
  </si>
  <si>
    <t>Scenario 2</t>
    <phoneticPr fontId="1" type="noConversion"/>
  </si>
  <si>
    <t>OMD Field</t>
    <phoneticPr fontId="1" type="noConversion"/>
  </si>
  <si>
    <t>Expected Value</t>
    <phoneticPr fontId="1" type="noConversion"/>
  </si>
  <si>
    <t>StockConnectMarket</t>
  </si>
  <si>
    <t>SH</t>
    <phoneticPr fontId="1" type="noConversion"/>
  </si>
  <si>
    <t>SH</t>
    <phoneticPr fontId="1" type="noConversion"/>
  </si>
  <si>
    <t>SZ</t>
    <phoneticPr fontId="1" type="noConversion"/>
  </si>
  <si>
    <t>TradingDirection</t>
  </si>
  <si>
    <t>NB</t>
    <phoneticPr fontId="1" type="noConversion"/>
  </si>
  <si>
    <t>DailyQuotaBalance</t>
  </si>
  <si>
    <t>DailyQuotaBalanceTime</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</si>
  <si>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phoneticPr fontId="1" type="noConversion"/>
  </si>
  <si>
    <t>Scenario 3</t>
    <phoneticPr fontId="1" type="noConversion"/>
  </si>
  <si>
    <t>Scenario 4</t>
    <phoneticPr fontId="1" type="noConversion"/>
  </si>
  <si>
    <t>OMD Field</t>
    <phoneticPr fontId="1" type="noConversion"/>
  </si>
  <si>
    <t>Expected Value</t>
    <phoneticPr fontId="1" type="noConversion"/>
  </si>
  <si>
    <t>SeqNum</t>
    <phoneticPr fontId="1" type="noConversion"/>
  </si>
  <si>
    <t>SH</t>
    <phoneticPr fontId="1" type="noConversion"/>
  </si>
  <si>
    <t>SZ</t>
    <phoneticPr fontId="1" type="noConversion"/>
  </si>
  <si>
    <t>NB</t>
    <phoneticPr fontId="1" type="noConversion"/>
  </si>
  <si>
    <t>SZ</t>
    <phoneticPr fontId="1" type="noConversion"/>
  </si>
  <si>
    <t>NB</t>
    <phoneticPr fontId="1" type="noConversion"/>
  </si>
  <si>
    <t>SB</t>
    <phoneticPr fontId="1" type="noConversion"/>
  </si>
  <si>
    <t>BuyTurnover</t>
  </si>
  <si>
    <t>SellTurnover</t>
  </si>
  <si>
    <t>Buy+SellTurnover</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</si>
  <si>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phoneticPr fontId="1" type="noConversion"/>
  </si>
  <si>
    <t>Scenario 5</t>
    <phoneticPr fontId="1" type="noConversion"/>
  </si>
  <si>
    <t>Scenario 6</t>
    <phoneticPr fontId="1" type="noConversion"/>
  </si>
  <si>
    <t>Scenario 7</t>
    <phoneticPr fontId="1" type="noConversion"/>
  </si>
  <si>
    <t>Scenario 8</t>
    <phoneticPr fontId="1" type="noConversion"/>
  </si>
  <si>
    <t>OMD Field</t>
    <phoneticPr fontId="1" type="noConversion"/>
  </si>
  <si>
    <t>Expected Value</t>
    <phoneticPr fontId="1" type="noConversion"/>
  </si>
  <si>
    <t>SeqNum</t>
    <phoneticPr fontId="1" type="noConversion"/>
  </si>
  <si>
    <t>SH</t>
    <phoneticPr fontId="1" type="noConversion"/>
  </si>
  <si>
    <t>SZ</t>
    <phoneticPr fontId="1" type="noConversion"/>
  </si>
  <si>
    <t>NB</t>
    <phoneticPr fontId="1" type="noConversion"/>
  </si>
  <si>
    <t>SB</t>
    <phoneticPr fontId="1" type="noConversion"/>
  </si>
  <si>
    <t>Session 1 - Test Case 20: Interpretation of Stock Connect Daily Quota Balance (message type: 80)</t>
    <phoneticPr fontId="1" type="noConversion"/>
  </si>
  <si>
    <t>Session 1 - Test Case 21: Interpretation of Stock Connect Market Turnover (message type: 81)</t>
    <phoneticPr fontId="1" type="noConversion"/>
  </si>
  <si>
    <t>Test case 20:</t>
    <phoneticPr fontId="1" type="noConversion"/>
  </si>
  <si>
    <t>Test case 21:</t>
    <phoneticPr fontId="1" type="noConversion"/>
  </si>
  <si>
    <t>Add Test Case 1-20 and 1-21 for Stock Connect Market (SCM)</t>
    <phoneticPr fontId="1" type="noConversion"/>
  </si>
  <si>
    <t>Stock Connect Market 
("SCM") 
Client</t>
    <phoneticPr fontId="1" type="noConversion"/>
  </si>
  <si>
    <t>Interpretation of Stock Connect Daily Quota Balance (message type: 80)</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</si>
  <si>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phoneticPr fontId="1" type="noConversion"/>
  </si>
  <si>
    <r>
      <t xml:space="preserve">Stock Connect Daily Quota Balance (80) </t>
    </r>
    <r>
      <rPr>
        <sz val="11"/>
        <color theme="1"/>
        <rFont val="Arial"/>
        <family val="2"/>
      </rPr>
      <t>message covering non-zero DQB and zero DQB</t>
    </r>
    <phoneticPr fontId="1" type="noConversion"/>
  </si>
  <si>
    <t>Stock Connect Data
(3.14.1)</t>
    <phoneticPr fontId="1" type="noConversion"/>
  </si>
  <si>
    <t>Test Case 20</t>
    <phoneticPr fontId="1" type="noConversion"/>
  </si>
  <si>
    <t>Stock Connect Data
(3.14.2)</t>
    <phoneticPr fontId="1" type="noConversion"/>
  </si>
  <si>
    <t>Interpretation of Stock Connect Market Turnover (message type: 81)</t>
    <phoneticPr fontId="1" type="noConversion"/>
  </si>
  <si>
    <t>Test Case 21</t>
    <phoneticPr fontId="1" type="noConversion"/>
  </si>
  <si>
    <r>
      <t xml:space="preserve">Stock Connect Market Turnover (81) </t>
    </r>
    <r>
      <rPr>
        <sz val="11"/>
        <color theme="1"/>
        <rFont val="Arial"/>
        <family val="2"/>
      </rPr>
      <t>message covering non-zero turnover and zero turnover</t>
    </r>
    <phoneticPr fontId="1" type="noConversion"/>
  </si>
  <si>
    <t>-</t>
    <phoneticPr fontId="1" type="noConversion"/>
  </si>
  <si>
    <t>-</t>
    <phoneticPr fontId="1" type="noConversion"/>
  </si>
  <si>
    <t>ü</t>
    <phoneticPr fontId="1" type="noConversion"/>
  </si>
  <si>
    <t>Case 20</t>
    <phoneticPr fontId="1" type="noConversion"/>
  </si>
  <si>
    <t>Case 21</t>
    <phoneticPr fontId="1" type="noConversion"/>
  </si>
  <si>
    <t>5217321135</t>
    <phoneticPr fontId="1" type="noConversion"/>
  </si>
  <si>
    <t>2867656441</t>
    <phoneticPr fontId="1" type="noConversion"/>
  </si>
  <si>
    <t>8084977576</t>
    <phoneticPr fontId="1" type="noConversion"/>
  </si>
  <si>
    <t>1730552971</t>
    <phoneticPr fontId="1" type="noConversion"/>
  </si>
  <si>
    <t>816714814</t>
    <phoneticPr fontId="1" type="noConversion"/>
  </si>
  <si>
    <t>2547267785</t>
    <phoneticPr fontId="1" type="noConversion"/>
  </si>
  <si>
    <t>2882126269</t>
    <phoneticPr fontId="1" type="noConversion"/>
  </si>
  <si>
    <t>2101140218</t>
    <phoneticPr fontId="1" type="noConversion"/>
  </si>
  <si>
    <t>1349762044</t>
    <phoneticPr fontId="1" type="noConversion"/>
  </si>
  <si>
    <t>1256761721</t>
    <phoneticPr fontId="1" type="noConversion"/>
  </si>
  <si>
    <t>2606523765</t>
    <phoneticPr fontId="1" type="noConversion"/>
  </si>
  <si>
    <t>140600.000</t>
    <phoneticPr fontId="1" type="noConversion"/>
  </si>
  <si>
    <t>75000.375</t>
    <phoneticPr fontId="1" type="noConversion"/>
  </si>
  <si>
    <t>1)</t>
  </si>
  <si>
    <t>2)</t>
    <phoneticPr fontId="1" type="noConversion"/>
  </si>
  <si>
    <t>119940000000.000</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</si>
  <si>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</si>
  <si>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</si>
  <si>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</si>
  <si>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</si>
  <si>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 xml:space="preserve">GEM </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</si>
  <si>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</si>
  <si>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</si>
  <si>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</si>
  <si>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</si>
  <si>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</si>
  <si>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</si>
  <si>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</si>
  <si>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</si>
  <si>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</si>
  <si>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</si>
  <si>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CLP HOLDINGS                            </t>
  </si>
  <si>
    <t>75.950</t>
  </si>
  <si>
    <t>中電控股　　　　　　　　　　　</t>
  </si>
  <si>
    <t>中电控股　　　　　　　　　　　</t>
  </si>
  <si>
    <t xml:space="preserve">*TRADING SUSPENDED*                               </t>
  </si>
  <si>
    <t>04110</t>
    <phoneticPr fontId="1" type="noConversion"/>
  </si>
  <si>
    <t>　　　　　　　　　　　　　　　</t>
  </si>
  <si>
    <t xml:space="preserve">                                                  </t>
  </si>
  <si>
    <t>20.000*</t>
    <phoneticPr fontId="1" type="noConversion"/>
  </si>
  <si>
    <t>08570</t>
    <phoneticPr fontId="1" type="noConversion"/>
  </si>
  <si>
    <t>KYG5135Y1136</t>
  </si>
  <si>
    <t xml:space="preserve">JIAN EPAY RTS                           </t>
  </si>
  <si>
    <t>華普智通股權　　　　　　　　　</t>
  </si>
  <si>
    <t>华普智通股权　　　　　　　　　</t>
  </si>
  <si>
    <t>20170202</t>
  </si>
  <si>
    <t xml:space="preserve">FORCE MAJEURE      LAST DEAL:09/02/17             </t>
  </si>
  <si>
    <t>90005</t>
    <phoneticPr fontId="1" type="noConversion"/>
  </si>
  <si>
    <t xml:space="preserve">0           </t>
  </si>
  <si>
    <t xml:space="preserve">test firm 5                             </t>
  </si>
  <si>
    <t>測試公司測試公司測試公司測試公</t>
  </si>
  <si>
    <t>测试公司测试公司测试公司测试公</t>
  </si>
  <si>
    <t>777</t>
  </si>
  <si>
    <t>20130630</t>
  </si>
  <si>
    <t xml:space="preserve">ABCDEFGHIJKLMNOPQRS                               </t>
  </si>
  <si>
    <t>90009</t>
    <phoneticPr fontId="1" type="noConversion"/>
  </si>
  <si>
    <t>AU0000299484</t>
  </si>
  <si>
    <t xml:space="preserve">test firm 9                             </t>
  </si>
  <si>
    <t>ＡＢＣＤＥＦＧＨＩＪＫＬＭＮＯ</t>
  </si>
  <si>
    <t>19970701</t>
  </si>
  <si>
    <t>20160101</t>
  </si>
  <si>
    <t xml:space="preserve">12345678901234567891234567890123456789            </t>
  </si>
  <si>
    <t>04199</t>
    <phoneticPr fontId="1" type="noConversion"/>
  </si>
  <si>
    <t>HK0000061041</t>
  </si>
  <si>
    <t xml:space="preserve">EFN 2.95 2502                           </t>
  </si>
  <si>
    <t>20100225</t>
  </si>
  <si>
    <t xml:space="preserve">NOMINAL: HKD50K                                   </t>
  </si>
  <si>
    <t>2.950</t>
  </si>
  <si>
    <t>Scenario 7</t>
    <phoneticPr fontId="1" type="noConversion"/>
  </si>
  <si>
    <t>82843</t>
    <phoneticPr fontId="1" type="noConversion"/>
  </si>
  <si>
    <t>XS0000300010</t>
  </si>
  <si>
    <t xml:space="preserve">test (10) bond                          </t>
  </si>
  <si>
    <t>ＰＱＲＳＴＵＶＷＸＹＺ　　　　</t>
  </si>
  <si>
    <t>44.000</t>
  </si>
  <si>
    <t>19990228</t>
  </si>
  <si>
    <t>20170401</t>
  </si>
  <si>
    <t>Scenario 8</t>
    <phoneticPr fontId="1" type="noConversion"/>
  </si>
  <si>
    <t>83100</t>
    <phoneticPr fontId="1" type="noConversion"/>
  </si>
  <si>
    <t>XS0000300018</t>
  </si>
  <si>
    <t xml:space="preserve">test bond 18                            </t>
  </si>
  <si>
    <t>測試債券　　　　　　　　　　　</t>
  </si>
  <si>
    <t>测试债券　　　　　　　　　　　</t>
  </si>
  <si>
    <t>500000</t>
  </si>
  <si>
    <t>19880122</t>
  </si>
  <si>
    <t>100001.000</t>
  </si>
  <si>
    <t>Scenario 9</t>
    <phoneticPr fontId="1" type="noConversion"/>
  </si>
  <si>
    <t>83107</t>
    <phoneticPr fontId="1" type="noConversion"/>
  </si>
  <si>
    <t>XS0000300019</t>
  </si>
  <si>
    <t xml:space="preserve">test bond 19                            </t>
  </si>
  <si>
    <t>999999999</t>
  </si>
  <si>
    <t>7.000</t>
  </si>
  <si>
    <t>10000.000</t>
  </si>
  <si>
    <t>Scenario 10</t>
    <phoneticPr fontId="1" type="noConversion"/>
  </si>
  <si>
    <t>90012</t>
    <phoneticPr fontId="1" type="noConversion"/>
  </si>
  <si>
    <t>XS0000300012</t>
  </si>
  <si>
    <t xml:space="preserve">|:;"''&lt;&gt;,.?/*-=   ~!@#$%^&amp;*()_+[]{}\   </t>
  </si>
  <si>
    <t>ａｂｃｄｅｆｇｈｉｊｋｌｍｎｏ</t>
  </si>
  <si>
    <t>2.000</t>
  </si>
  <si>
    <t>19880416</t>
  </si>
  <si>
    <t>20101231</t>
  </si>
  <si>
    <t>22.000</t>
  </si>
  <si>
    <t>Scenario 11</t>
    <phoneticPr fontId="1" type="noConversion"/>
  </si>
  <si>
    <t>90015</t>
    <phoneticPr fontId="1" type="noConversion"/>
  </si>
  <si>
    <t>XS0000300015</t>
  </si>
  <si>
    <t xml:space="preserve">test bond 15                            </t>
  </si>
  <si>
    <t>20030701</t>
  </si>
  <si>
    <t>20150228</t>
  </si>
  <si>
    <t>4294967.295</t>
  </si>
  <si>
    <t>Scenario 12</t>
    <phoneticPr fontId="1" type="noConversion"/>
  </si>
  <si>
    <t>01417</t>
    <phoneticPr fontId="1" type="noConversion"/>
  </si>
  <si>
    <t>JP3946600008</t>
  </si>
  <si>
    <t xml:space="preserve">SMD_TRUST1                              </t>
  </si>
  <si>
    <t>250.000</t>
  </si>
  <si>
    <t>20161103</t>
  </si>
  <si>
    <t>01153</t>
    <phoneticPr fontId="1" type="noConversion"/>
  </si>
  <si>
    <t>BMG8191S1290</t>
  </si>
  <si>
    <t xml:space="preserve">SKYWAYSEC W1702                         </t>
  </si>
  <si>
    <t>天順證券一七零二　　　　　　　</t>
  </si>
  <si>
    <t>天顺证券一七零二　　　　　　　</t>
  </si>
  <si>
    <t>0.082</t>
  </si>
  <si>
    <t>20160215</t>
  </si>
  <si>
    <t xml:space="preserve">LAST DEAL:8/2/17   LAST LIST:13/2/17              </t>
  </si>
  <si>
    <t>1141</t>
  </si>
  <si>
    <t>Scenario 14</t>
    <phoneticPr fontId="1" type="noConversion"/>
  </si>
  <si>
    <t>090021</t>
    <phoneticPr fontId="1" type="noConversion"/>
  </si>
  <si>
    <t>HI0000291416</t>
  </si>
  <si>
    <t xml:space="preserve">test war 21 with fourty leng characters </t>
  </si>
  <si>
    <t>CNH</t>
  </si>
  <si>
    <t>ＡＢａｂ１２｜：測　試　　　　</t>
  </si>
  <si>
    <t>ＡＢａｂ１２｜：测　试　　　　</t>
  </si>
  <si>
    <t>66.000</t>
  </si>
  <si>
    <t>19880121</t>
  </si>
  <si>
    <t>5.000</t>
  </si>
  <si>
    <t>20500101</t>
  </si>
  <si>
    <t>EN0000302619</t>
  </si>
  <si>
    <t>HK0000300030</t>
  </si>
  <si>
    <t>HK0000300034</t>
  </si>
  <si>
    <t>HK0000300036</t>
  </si>
  <si>
    <t>HK0000300071</t>
  </si>
  <si>
    <t>HK0000300075</t>
  </si>
  <si>
    <t xml:space="preserve">test war 22                             </t>
  </si>
  <si>
    <t xml:space="preserve">test war 30                             </t>
  </si>
  <si>
    <t xml:space="preserve">test war 34                             </t>
  </si>
  <si>
    <t xml:space="preserve">test war 36                             </t>
  </si>
  <si>
    <t xml:space="preserve">test war 71                             </t>
  </si>
  <si>
    <t xml:space="preserve">test war 75                             </t>
  </si>
  <si>
    <t>測試權證　　　　　　　　　　　</t>
  </si>
  <si>
    <t>测试权证　　　　　　　　　　　</t>
  </si>
  <si>
    <t>100000</t>
  </si>
  <si>
    <t>19880106</t>
  </si>
  <si>
    <t>19880110</t>
  </si>
  <si>
    <t>19880112</t>
  </si>
  <si>
    <t>20071018</t>
  </si>
  <si>
    <t>20071022</t>
  </si>
  <si>
    <t>9.000</t>
  </si>
  <si>
    <t>13.000</t>
  </si>
  <si>
    <t>1.000</t>
  </si>
  <si>
    <t>2147483.647</t>
  </si>
  <si>
    <t>45.000</t>
  </si>
  <si>
    <t>55786.000</t>
  </si>
  <si>
    <t>6.000</t>
  </si>
  <si>
    <t>20171231</t>
  </si>
  <si>
    <t>20250505</t>
  </si>
  <si>
    <t>20250509</t>
  </si>
  <si>
    <t>20250511</t>
  </si>
  <si>
    <t>20221218</t>
  </si>
  <si>
    <t>20221222</t>
  </si>
  <si>
    <t>O</t>
  </si>
  <si>
    <t>X</t>
  </si>
  <si>
    <t>2147483647</t>
  </si>
  <si>
    <t>624</t>
  </si>
  <si>
    <t>796</t>
  </si>
  <si>
    <t>4294967295</t>
  </si>
  <si>
    <t>99999</t>
  </si>
  <si>
    <t xml:space="preserve">test war 77                             </t>
  </si>
  <si>
    <t xml:space="preserve">test war 81                             </t>
  </si>
  <si>
    <t>20200228</t>
  </si>
  <si>
    <t>20201231</t>
  </si>
  <si>
    <t>90022</t>
    <phoneticPr fontId="1" type="noConversion"/>
  </si>
  <si>
    <t>90030</t>
    <phoneticPr fontId="1" type="noConversion"/>
  </si>
  <si>
    <t>90034</t>
    <phoneticPr fontId="1" type="noConversion"/>
  </si>
  <si>
    <t>90036</t>
    <phoneticPr fontId="1" type="noConversion"/>
  </si>
  <si>
    <t>90071</t>
    <phoneticPr fontId="1" type="noConversion"/>
  </si>
  <si>
    <t>90075</t>
    <phoneticPr fontId="1" type="noConversion"/>
  </si>
  <si>
    <t>90077</t>
    <phoneticPr fontId="1" type="noConversion"/>
  </si>
  <si>
    <t>90081</t>
    <phoneticPr fontId="1" type="noConversion"/>
  </si>
  <si>
    <t>10354</t>
    <phoneticPr fontId="1" type="noConversion"/>
  </si>
  <si>
    <t>9703</t>
  </si>
  <si>
    <t>7.8000</t>
    <phoneticPr fontId="1" type="noConversion"/>
  </si>
  <si>
    <t>08701</t>
    <phoneticPr fontId="1" type="noConversion"/>
  </si>
  <si>
    <t>06224</t>
    <phoneticPr fontId="1" type="noConversion"/>
  </si>
  <si>
    <t>06202</t>
    <phoneticPr fontId="1" type="noConversion"/>
  </si>
  <si>
    <t>04108</t>
    <phoneticPr fontId="1" type="noConversion"/>
  </si>
  <si>
    <t>03414</t>
    <phoneticPr fontId="1" type="noConversion"/>
  </si>
  <si>
    <t>02921</t>
    <phoneticPr fontId="1" type="noConversion"/>
  </si>
  <si>
    <t>06205</t>
    <phoneticPr fontId="1" type="noConversion"/>
  </si>
  <si>
    <t>395869097.570</t>
  </si>
  <si>
    <t>409.000</t>
  </si>
  <si>
    <t>1240200.000</t>
  </si>
  <si>
    <t>150728008749.425</t>
  </si>
  <si>
    <t>31565255.800</t>
  </si>
  <si>
    <t>01416</t>
    <phoneticPr fontId="1" type="noConversion"/>
  </si>
  <si>
    <t>00890</t>
    <phoneticPr fontId="1" type="noConversion"/>
  </si>
  <si>
    <t>58.263</t>
  </si>
  <si>
    <t>01406</t>
    <phoneticPr fontId="1" type="noConversion"/>
  </si>
  <si>
    <t>010</t>
    <phoneticPr fontId="1" type="noConversion"/>
  </si>
  <si>
    <t xml:space="preserve">14:37     交易所訊息                                                                                                                                        </t>
  </si>
  <si>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</si>
  <si>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</si>
  <si>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</si>
  <si>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 xml:space="preserve">14:37     System Testing                                                                                                                                                                                                                                     </t>
    <phoneticPr fontId="1" type="noConversion"/>
  </si>
  <si>
    <t>009</t>
    <phoneticPr fontId="1" type="noConversion"/>
  </si>
  <si>
    <t xml:space="preserve">Please note that a System Testing will be conducted today (10 May 2014).                                                                                        </t>
  </si>
  <si>
    <t xml:space="preserve">Information shown on the trading devices and backup terminals, if                                                                                               </t>
  </si>
  <si>
    <t xml:space="preserve">applicable, are for the testing purpose only.                                                                                                                   </t>
  </si>
  <si>
    <t>Scenario 4</t>
    <phoneticPr fontId="1" type="noConversion"/>
  </si>
  <si>
    <t>Scenario 3</t>
    <phoneticPr fontId="1" type="noConversion"/>
  </si>
  <si>
    <t>Scenario 1</t>
    <phoneticPr fontId="1" type="noConversion"/>
  </si>
  <si>
    <t>001</t>
    <phoneticPr fontId="1" type="noConversion"/>
  </si>
  <si>
    <t xml:space="preserve">14:34     ABCDEFGHIJKLMNOPQRSTUVWXYZabcdefghijklmnopqrstuvwxyzABCDEFGH                                                                                                                                                                                       </t>
    <phoneticPr fontId="1" type="noConversion"/>
  </si>
  <si>
    <t>N</t>
    <phoneticPr fontId="1" type="noConversion"/>
  </si>
  <si>
    <t>NewLine (5)</t>
    <phoneticPr fontId="1" type="noConversion"/>
  </si>
  <si>
    <t>NewLine (6)</t>
    <phoneticPr fontId="1" type="noConversion"/>
  </si>
  <si>
    <t xml:space="preserve">ABCDEFGHIJKLMNOPQRSTUVWXYZabcdefghijklmnopqrstuvwxyzABCDEFGHIJKLMNOPQRSTUV                                                                                      </t>
  </si>
  <si>
    <t>Y</t>
    <phoneticPr fontId="1" type="noConversion"/>
  </si>
  <si>
    <t>NewsType</t>
    <phoneticPr fontId="1" type="noConversion"/>
  </si>
  <si>
    <t>Scenario 2</t>
    <phoneticPr fontId="1" type="noConversion"/>
  </si>
  <si>
    <t>EXC</t>
    <phoneticPr fontId="1" type="noConversion"/>
  </si>
  <si>
    <t>002</t>
    <phoneticPr fontId="1" type="noConversion"/>
  </si>
  <si>
    <r>
      <t xml:space="preserve">14:34     </t>
    </r>
    <r>
      <rPr>
        <sz val="12"/>
        <color theme="1"/>
        <rFont val="細明體"/>
        <family val="3"/>
        <charset val="136"/>
      </rPr>
      <t>香港交易所測試進行中香港交易所測試進行中香港交易所測試進行中</t>
    </r>
    <r>
      <rPr>
        <sz val="12"/>
        <color theme="1"/>
        <rFont val="Arial Narrow"/>
        <family val="2"/>
      </rPr>
      <t xml:space="preserve">                                                                                      </t>
    </r>
    <phoneticPr fontId="1" type="noConversion"/>
  </si>
  <si>
    <t>香港交易所測試進行中香港交易所測試進行中香港交易所測試進行中香港交易所測試</t>
  </si>
  <si>
    <r>
      <t xml:space="preserve">Test Security:
</t>
    </r>
    <r>
      <rPr>
        <b/>
        <sz val="12"/>
        <color theme="1"/>
        <rFont val="Arial Narrow"/>
        <family val="2"/>
      </rPr>
      <t>03205</t>
    </r>
    <phoneticPr fontId="1" type="noConversion"/>
  </si>
  <si>
    <r>
      <t xml:space="preserve">Test Security:
</t>
    </r>
    <r>
      <rPr>
        <b/>
        <sz val="12"/>
        <color theme="1"/>
        <rFont val="Arial Narrow"/>
        <family val="2"/>
      </rPr>
      <t>03414</t>
    </r>
    <phoneticPr fontId="1" type="noConversion"/>
  </si>
  <si>
    <r>
      <t xml:space="preserve">Test Security:
</t>
    </r>
    <r>
      <rPr>
        <b/>
        <sz val="12"/>
        <color theme="1"/>
        <rFont val="Arial Narrow"/>
        <family val="2"/>
      </rPr>
      <t>02921</t>
    </r>
    <phoneticPr fontId="1" type="noConversion"/>
  </si>
  <si>
    <r>
      <t xml:space="preserve">Test Security:
</t>
    </r>
    <r>
      <rPr>
        <b/>
        <sz val="12"/>
        <color theme="1"/>
        <rFont val="Arial Narrow"/>
        <family val="2"/>
      </rPr>
      <t>03414</t>
    </r>
    <phoneticPr fontId="1" type="noConversion"/>
  </si>
  <si>
    <t>4</t>
    <phoneticPr fontId="1" type="noConversion"/>
  </si>
  <si>
    <t>0</t>
    <phoneticPr fontId="1" type="noConversion"/>
  </si>
  <si>
    <t>0.375</t>
    <phoneticPr fontId="1" type="noConversion"/>
  </si>
  <si>
    <t>0</t>
    <phoneticPr fontId="1" type="noConversion"/>
  </si>
  <si>
    <t>18177</t>
  </si>
  <si>
    <t>53249</t>
  </si>
  <si>
    <t>53505</t>
  </si>
  <si>
    <t>44545</t>
  </si>
  <si>
    <t>45569</t>
  </si>
  <si>
    <t>19457</t>
  </si>
  <si>
    <t>2561</t>
  </si>
  <si>
    <t>2817</t>
  </si>
  <si>
    <t>4609</t>
  </si>
  <si>
    <t>3073</t>
  </si>
  <si>
    <t>2305</t>
  </si>
  <si>
    <t>1281</t>
  </si>
  <si>
    <t>19969</t>
  </si>
  <si>
    <t>17921</t>
  </si>
  <si>
    <t>27393</t>
  </si>
  <si>
    <t>6011</t>
  </si>
  <si>
    <t>6601</t>
  </si>
  <si>
    <t>6621</t>
  </si>
  <si>
    <t>12851686231</t>
  </si>
  <si>
    <t>12155107462</t>
  </si>
  <si>
    <t>160 (Channel 81)</t>
    <phoneticPr fontId="1" type="noConversion"/>
  </si>
  <si>
    <t>2209 (Channel 80)</t>
    <phoneticPr fontId="1" type="noConversion"/>
  </si>
  <si>
    <t>2210 (Channel 80)</t>
    <phoneticPr fontId="1" type="noConversion"/>
  </si>
  <si>
    <t>159 (Channel 81)</t>
    <phoneticPr fontId="1" type="noConversion"/>
  </si>
  <si>
    <t>4983266487</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</si>
  <si>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</si>
  <si>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</si>
  <si>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</si>
  <si>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12173.9000 *</t>
    <phoneticPr fontId="1" type="noConversion"/>
  </si>
  <si>
    <t>12143.4100 *</t>
    <phoneticPr fontId="1" type="noConversion"/>
  </si>
  <si>
    <t>12197.7000</t>
  </si>
  <si>
    <t>11990.7500 *</t>
    <phoneticPr fontId="1" type="noConversion"/>
  </si>
  <si>
    <t>-0.6400</t>
  </si>
  <si>
    <t>243.8800 *</t>
    <phoneticPr fontId="1" type="noConversion"/>
  </si>
  <si>
    <t>-0.6200</t>
  </si>
  <si>
    <t xml:space="preserve">RXYRY      </t>
  </si>
  <si>
    <t>97.5600</t>
  </si>
  <si>
    <t>97.4700</t>
  </si>
  <si>
    <t>0.0800</t>
  </si>
  <si>
    <t>S</t>
    <phoneticPr fontId="1" type="noConversion"/>
  </si>
  <si>
    <t>03414</t>
    <phoneticPr fontId="1" type="noConversion"/>
  </si>
  <si>
    <t>* Please refer to the last value received in the test session.  The Readiness Test Session 1 ends at 18:00</t>
    <phoneticPr fontId="1" type="noConversion"/>
  </si>
  <si>
    <t>0.5700</t>
    <phoneticPr fontId="1" type="noConversion"/>
  </si>
  <si>
    <t>Updated OMD-C Readiness Test environment - Session 4 with the new set of test data for OMD-C Bandwidth Increase for Securities Standard (SS) &amp; Securities Fulltick (SF) datafeeds.</t>
    <phoneticPr fontId="1" type="noConversion"/>
  </si>
  <si>
    <t>Channel 4
(SS, SP Subscribers only)</t>
    <phoneticPr fontId="1" type="noConversion"/>
  </si>
  <si>
    <t>Channel 44
(Index Feed Subscribers only)</t>
    <phoneticPr fontId="1" type="noConversion"/>
  </si>
  <si>
    <t>Channel 81
(Stock Connect Market Feed Subscribers only)</t>
    <phoneticPr fontId="1" type="noConversion"/>
  </si>
  <si>
    <t>5.6 Production Replay</t>
    <phoneticPr fontId="1" type="noConversion"/>
  </si>
  <si>
    <t xml:space="preserve">During this session, OMD would have production replay.   </t>
    <phoneticPr fontId="1" type="noConversion"/>
  </si>
  <si>
    <t>Sequence Number of the last message = 24800</t>
    <phoneticPr fontId="1" type="noConversion"/>
  </si>
  <si>
    <t xml:space="preserve">24800 messages received with Sequence Number from 1 to 24800 consecutively     </t>
    <phoneticPr fontId="1" type="noConversion"/>
  </si>
  <si>
    <t>Sequence Number of the last message = 60</t>
    <phoneticPr fontId="1" type="noConversion"/>
  </si>
  <si>
    <t xml:space="preserve">60 messages received with Sequence Number from 1 to 60 consecutively     </t>
    <phoneticPr fontId="1" type="noConversion"/>
  </si>
  <si>
    <t>Sequence Number of the last message = 37</t>
    <phoneticPr fontId="1" type="noConversion"/>
  </si>
  <si>
    <t xml:space="preserve">37 messages received with Sequence Number from 1 to 37 consecutively     </t>
    <phoneticPr fontId="1" type="noConversion"/>
  </si>
  <si>
    <t>Sequence Number of the last message = 2651133</t>
    <phoneticPr fontId="1" type="noConversion"/>
  </si>
  <si>
    <t xml:space="preserve">2651133 messages received with Sequence Number from 1 to 2651133 consecutively     </t>
    <phoneticPr fontId="1" type="noConversion"/>
  </si>
  <si>
    <t>Sequence Number of the last message = 2602223</t>
    <phoneticPr fontId="1" type="noConversion"/>
  </si>
  <si>
    <t xml:space="preserve">2602223 messages received with Sequence Number from 1 to 2602223 consecutively     </t>
    <phoneticPr fontId="1" type="noConversion"/>
  </si>
  <si>
    <t>Sequence Number of the last message = 2613526</t>
    <phoneticPr fontId="1" type="noConversion"/>
  </si>
  <si>
    <t xml:space="preserve">2613526 messages received with Sequence Number from 1 to 2613526 consecutively     </t>
    <phoneticPr fontId="1" type="noConversion"/>
  </si>
  <si>
    <t>Sequence Number of the last message = 2606542</t>
    <phoneticPr fontId="1" type="noConversion"/>
  </si>
  <si>
    <t xml:space="preserve">2606542 messages received with Sequence Number from 1 to 2606542 consecutively     </t>
    <phoneticPr fontId="1" type="noConversion"/>
  </si>
  <si>
    <t>Sequence Number of the last message = 7500105</t>
    <phoneticPr fontId="1" type="noConversion"/>
  </si>
  <si>
    <t xml:space="preserve">7500105 messages received with Sequence Number from 1 to 7500105 consecutively     </t>
    <phoneticPr fontId="1" type="noConversion"/>
  </si>
  <si>
    <t>Sequence Number of the last message = 7493986</t>
    <phoneticPr fontId="1" type="noConversion"/>
  </si>
  <si>
    <t xml:space="preserve">7493986 messages received with Sequence Number from 1 to 7493986 consecutively     </t>
    <phoneticPr fontId="1" type="noConversion"/>
  </si>
  <si>
    <t>Sequence Number of the last message = 7510676</t>
    <phoneticPr fontId="1" type="noConversion"/>
  </si>
  <si>
    <t xml:space="preserve">7510676 messages received with Sequence Number from 1 to 7510676 consecutively     </t>
    <phoneticPr fontId="1" type="noConversion"/>
  </si>
  <si>
    <t>Sequence Number of the last message = 447</t>
    <phoneticPr fontId="1" type="noConversion"/>
  </si>
  <si>
    <t xml:space="preserve">447 messages received with Sequence Number from 1 to 447 consecutively     </t>
    <phoneticPr fontId="1" type="noConversion"/>
  </si>
  <si>
    <t>Sequence Number of the last message = 454</t>
    <phoneticPr fontId="1" type="noConversion"/>
  </si>
  <si>
    <t xml:space="preserve">454 messages received with Sequence Number from 1 to 454 consecutively     </t>
    <phoneticPr fontId="1" type="noConversion"/>
  </si>
  <si>
    <t>Sequence Number of the last message = 351</t>
    <phoneticPr fontId="1" type="noConversion"/>
  </si>
  <si>
    <t xml:space="preserve">351 messages received with Sequence Number from 1 to 351 consecutively     </t>
    <phoneticPr fontId="1" type="noConversion"/>
  </si>
  <si>
    <t>Sequence Number of the last message = 124490</t>
    <phoneticPr fontId="1" type="noConversion"/>
  </si>
  <si>
    <t xml:space="preserve">124490 messages received with Sequence Number from 1 to 124490 consecutively     </t>
    <phoneticPr fontId="1" type="noConversion"/>
  </si>
  <si>
    <t>Sequence Number of the last message = 124502</t>
    <phoneticPr fontId="1" type="noConversion"/>
  </si>
  <si>
    <t xml:space="preserve">124502 messages received with Sequence Number from 1 to 124502 consecutively     </t>
    <phoneticPr fontId="1" type="noConversion"/>
  </si>
  <si>
    <t>Sequence Number of the last message = 3220</t>
    <phoneticPr fontId="1" type="noConversion"/>
  </si>
  <si>
    <t xml:space="preserve">3220 messages received with Sequence Number from 1 to 3220 consecutively     </t>
    <phoneticPr fontId="1" type="noConversion"/>
  </si>
  <si>
    <t>Sequence Number of the last message = 80</t>
    <phoneticPr fontId="1" type="noConversion"/>
  </si>
  <si>
    <t xml:space="preserve">80 messages received with Sequence Number from 1 to 80 consecutively     </t>
    <phoneticPr fontId="1" type="noConversion"/>
  </si>
  <si>
    <t>Sequence Number of the last message = 452028</t>
    <phoneticPr fontId="1" type="noConversion"/>
  </si>
  <si>
    <t xml:space="preserve">452028 messages received with Sequence Number from 1 to 452028 consecutively     </t>
    <phoneticPr fontId="1" type="noConversion"/>
  </si>
  <si>
    <t>Sequence Number of the last message = 992</t>
    <phoneticPr fontId="1" type="noConversion"/>
  </si>
  <si>
    <t xml:space="preserve">992 messages received with Sequence Number from 1 to 992 consecutively     </t>
    <phoneticPr fontId="1" type="noConversion"/>
  </si>
  <si>
    <t>Sequence Number of the last message = 5295004</t>
    <phoneticPr fontId="1" type="noConversion"/>
  </si>
  <si>
    <t xml:space="preserve">5295004 messages received with Sequence Number from 1 to 5295004 consecutively     </t>
    <phoneticPr fontId="1" type="noConversion"/>
  </si>
  <si>
    <t>Sequence Number of the last message = 5188189</t>
    <phoneticPr fontId="1" type="noConversion"/>
  </si>
  <si>
    <t xml:space="preserve">5188189 messages received with Sequence Number from 1 to 5188189 consecutively     </t>
    <phoneticPr fontId="1" type="noConversion"/>
  </si>
  <si>
    <t>Sequence Number of the last message = 5214795</t>
    <phoneticPr fontId="1" type="noConversion"/>
  </si>
  <si>
    <t xml:space="preserve">5214795 messages received with Sequence Number from 1 to 5214795 consecutively     </t>
    <phoneticPr fontId="1" type="noConversion"/>
  </si>
  <si>
    <t>Sequence Number of the last message = 5216006</t>
    <phoneticPr fontId="1" type="noConversion"/>
  </si>
  <si>
    <t xml:space="preserve">5216006 messages received with Sequence Number from 1 to 5216006 consecutively     </t>
    <phoneticPr fontId="1" type="noConversion"/>
  </si>
  <si>
    <t>Sequence Number of the last message = 12224847</t>
    <phoneticPr fontId="1" type="noConversion"/>
  </si>
  <si>
    <t xml:space="preserve">12224847 messages received with Sequence Number from 1 to 12224847 consecutively     </t>
    <phoneticPr fontId="1" type="noConversion"/>
  </si>
  <si>
    <t>Sequence Number of the last message = 12510742</t>
    <phoneticPr fontId="1" type="noConversion"/>
  </si>
  <si>
    <t xml:space="preserve">12510742 messages received with Sequence Number from 1 to 12510742 consecutively     </t>
    <phoneticPr fontId="1" type="noConversion"/>
  </si>
  <si>
    <t>Sequence Number of the last message = 11633627</t>
    <phoneticPr fontId="1" type="noConversion"/>
  </si>
  <si>
    <t xml:space="preserve">11633627 messages received with Sequence Number from 1 to 11633627 consecutively     </t>
    <phoneticPr fontId="1" type="noConversion"/>
  </si>
  <si>
    <t xml:space="preserve">351 messages received with Sequence Number from 1 to 351 consecutively     </t>
    <phoneticPr fontId="1" type="noConversion"/>
  </si>
  <si>
    <t>Sequence Number of the last message = 248956</t>
    <phoneticPr fontId="1" type="noConversion"/>
  </si>
  <si>
    <t xml:space="preserve">248956 messages received with Sequence Number from 1 to 248956 consecutively     </t>
    <phoneticPr fontId="1" type="noConversion"/>
  </si>
  <si>
    <t>Sequence Number of the last message = 162060</t>
    <phoneticPr fontId="1" type="noConversion"/>
  </si>
  <si>
    <t xml:space="preserve">162060 messages received with Sequence Number from 1 to 162060 consecutively     </t>
    <phoneticPr fontId="1" type="noConversion"/>
  </si>
  <si>
    <t>Sequence Number of the last message = 912616</t>
    <phoneticPr fontId="1" type="noConversion"/>
  </si>
  <si>
    <t xml:space="preserve">912616 messages received with Sequence Number from 1 to 912616 consecutively     </t>
    <phoneticPr fontId="1" type="noConversion"/>
  </si>
  <si>
    <t>19-11-07T09:46:53</t>
  </si>
  <si>
    <t>19-11-07T09:47:26</t>
  </si>
  <si>
    <t>19-11-07T09:45:53</t>
  </si>
  <si>
    <t>19-11-07T09:45:56</t>
  </si>
  <si>
    <t>19-11-07T09:45:59</t>
  </si>
  <si>
    <t>19-11-07T09:45:35</t>
  </si>
  <si>
    <t>19-11-07T09:51:38</t>
  </si>
  <si>
    <t>19-11-07T14:00:20</t>
  </si>
  <si>
    <t>19-11-07T09:20:00</t>
  </si>
  <si>
    <t>19-11-07T09:45:41</t>
  </si>
  <si>
    <t>19-11-07T09:56:46</t>
  </si>
  <si>
    <t>19-11-07T10:02:49</t>
  </si>
  <si>
    <t>19-11-07T14:00:21</t>
  </si>
  <si>
    <t>19-11-07T14:11:27</t>
  </si>
  <si>
    <t>19-11-07T14:17:30</t>
  </si>
  <si>
    <t>19-11-07T09:45:17</t>
  </si>
  <si>
    <t>19-11-07T09:51:54</t>
  </si>
  <si>
    <t>16385</t>
  </si>
  <si>
    <t>31745</t>
  </si>
  <si>
    <t>41217</t>
  </si>
  <si>
    <t>42497</t>
  </si>
  <si>
    <t>51457</t>
  </si>
  <si>
    <t>38145</t>
  </si>
  <si>
    <t>46593</t>
  </si>
  <si>
    <t>47617</t>
  </si>
  <si>
    <t>35841</t>
  </si>
  <si>
    <t>18689</t>
  </si>
  <si>
    <t>139265</t>
  </si>
  <si>
    <t>139009</t>
  </si>
  <si>
    <t>138753</t>
  </si>
  <si>
    <t>138497</t>
  </si>
  <si>
    <t>137473</t>
  </si>
  <si>
    <t>137217</t>
  </si>
  <si>
    <t>136961</t>
  </si>
  <si>
    <t>115458</t>
  </si>
  <si>
    <t>115202</t>
  </si>
  <si>
    <t>114946</t>
  </si>
  <si>
    <t>114690</t>
  </si>
  <si>
    <t>114434</t>
  </si>
  <si>
    <t>12289</t>
  </si>
  <si>
    <t>14849</t>
  </si>
  <si>
    <t>26369</t>
  </si>
  <si>
    <t>20225</t>
  </si>
  <si>
    <t>16129</t>
  </si>
  <si>
    <t>22017</t>
  </si>
  <si>
    <t>30465</t>
  </si>
  <si>
    <t>48429</t>
  </si>
  <si>
    <t>48432</t>
  </si>
  <si>
    <t>48437</t>
  </si>
  <si>
    <t>48442</t>
  </si>
  <si>
    <t>14744</t>
  </si>
  <si>
    <t>14747</t>
  </si>
  <si>
    <t>14750</t>
  </si>
  <si>
    <t>14754</t>
  </si>
  <si>
    <t>10438</t>
  </si>
  <si>
    <t>10439</t>
  </si>
  <si>
    <t>10441</t>
  </si>
  <si>
    <t>10443</t>
  </si>
  <si>
    <t>19-11-07T15:00:15</t>
  </si>
  <si>
    <t>19-11-07T15:00:03</t>
  </si>
  <si>
    <t>19-11-07T11:29:59</t>
  </si>
  <si>
    <t>19-11-07T16:08:50.000000</t>
  </si>
  <si>
    <t>19-11-07T16:29:44.000000</t>
  </si>
  <si>
    <t>19-11-07T16:21:08.000000</t>
  </si>
  <si>
    <t>19-11-07T18:10:03.000000</t>
  </si>
  <si>
    <t>598</t>
  </si>
  <si>
    <t>304</t>
  </si>
  <si>
    <t>2301</t>
  </si>
  <si>
    <t>1305</t>
  </si>
  <si>
    <t>10437</t>
  </si>
  <si>
    <t>19-11-07T16:08:51</t>
  </si>
  <si>
    <t>19-11-07T09:00:00</t>
  </si>
  <si>
    <t>19-11-07T09:15:00</t>
  </si>
  <si>
    <t>19-11-07T09:28:00</t>
  </si>
  <si>
    <t>19-11-07T09:30:00</t>
  </si>
  <si>
    <t>19-11-07T12:00:00</t>
  </si>
  <si>
    <t>19-11-07T12:05:00</t>
  </si>
  <si>
    <t>19-11-07T12:30:00</t>
  </si>
  <si>
    <t>19-11-07T13:00:00</t>
  </si>
  <si>
    <t>19-11-07T16:00:00</t>
  </si>
  <si>
    <t>19-11-07T16:01:00</t>
  </si>
  <si>
    <t>19-11-07T16:06:00</t>
  </si>
  <si>
    <t>19-11-07T16:08:00</t>
  </si>
  <si>
    <t>19-11-07T09:14:59</t>
  </si>
  <si>
    <t>19-11-07T09:19:59</t>
  </si>
  <si>
    <t>19-11-07T09:27:59</t>
  </si>
  <si>
    <t>19-11-07T09:29:59</t>
  </si>
  <si>
    <t>19-11-07T11:59:59</t>
  </si>
  <si>
    <t>19-11-07T12:04:59</t>
  </si>
  <si>
    <t>19-11-07T12:29:59</t>
  </si>
  <si>
    <t>19-11-07T12:59:59</t>
  </si>
  <si>
    <t>19-11-07T15:59:59</t>
  </si>
  <si>
    <t>19-11-07T16:00:59</t>
  </si>
  <si>
    <t>19-11-07T16:05:59</t>
  </si>
  <si>
    <t>19-11-07T16:07:59</t>
  </si>
  <si>
    <t>19-11-07T16:10:59</t>
  </si>
  <si>
    <t>Scenario 9</t>
  </si>
  <si>
    <t>0.0010</t>
  </si>
  <si>
    <t>9992</t>
  </si>
  <si>
    <t>6992</t>
  </si>
  <si>
    <t>9991</t>
  </si>
  <si>
    <t>6991</t>
  </si>
  <si>
    <t>9723</t>
  </si>
  <si>
    <t>11169</t>
  </si>
  <si>
    <t>436</t>
  </si>
  <si>
    <t>8754</t>
  </si>
  <si>
    <t>Scenario 24</t>
  </si>
  <si>
    <t>47269</t>
  </si>
  <si>
    <t xml:space="preserve">HSTENCT@L 2012A                         </t>
  </si>
  <si>
    <t xml:space="preserve">EX$400/348         LP9731*28221849*               </t>
  </si>
  <si>
    <t>700</t>
  </si>
  <si>
    <t>Scenario 15</t>
  </si>
  <si>
    <t>Scenario 16</t>
  </si>
  <si>
    <t>Scenario 17</t>
  </si>
  <si>
    <t>Scenario 18</t>
  </si>
  <si>
    <t>Scenario 19</t>
  </si>
  <si>
    <t>Scenario 20</t>
  </si>
  <si>
    <t>Scenario 21</t>
  </si>
  <si>
    <t>Scenario 22</t>
  </si>
  <si>
    <t>Scenario 23</t>
  </si>
  <si>
    <t>5205</t>
  </si>
  <si>
    <t>05</t>
  </si>
  <si>
    <t xml:space="preserve">TESTING SPREAD TABLE 05                 </t>
  </si>
  <si>
    <t>20.000</t>
  </si>
  <si>
    <t>19-11-07T14:34:59.000000</t>
  </si>
  <si>
    <t>19-11-07T14:37:37.000000</t>
  </si>
  <si>
    <r>
      <t xml:space="preserve">Test Security:
</t>
    </r>
    <r>
      <rPr>
        <b/>
        <sz val="12"/>
        <color theme="1"/>
        <rFont val="Arial Narrow"/>
        <family val="2"/>
      </rPr>
      <t>05201</t>
    </r>
  </si>
  <si>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</si>
  <si>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</si>
  <si>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</si>
  <si>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</si>
  <si>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</si>
  <si>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Session 1: Message Decoding and Trade Data &amp; Order Booking Building</t>
  </si>
  <si>
    <t xml:space="preserve">Sequence Number of the last message = 103191 </t>
  </si>
  <si>
    <t xml:space="preserve">24 messages received with Sequence Number from 1 to 103191 consecutively     </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</si>
  <si>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</si>
  <si>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</si>
  <si>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</si>
  <si>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</si>
  <si>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</si>
  <si>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</si>
  <si>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r>
      <t xml:space="preserve">Test Security:
</t>
    </r>
    <r>
      <rPr>
        <b/>
        <sz val="12"/>
        <color theme="1"/>
        <rFont val="Arial Narrow"/>
        <family val="2"/>
      </rPr>
      <t>00043</t>
    </r>
  </si>
  <si>
    <t>00003</t>
  </si>
  <si>
    <t>00001</t>
  </si>
  <si>
    <t>20-05-27T11:08:08</t>
  </si>
  <si>
    <t>20-05-27T11:08:24</t>
  </si>
  <si>
    <t>20-05-27T11:08:38</t>
  </si>
  <si>
    <t>20-05-27T11:08:59</t>
  </si>
  <si>
    <t>20-05-27T11:09:13</t>
  </si>
  <si>
    <t>20-05-27T11:10:14</t>
  </si>
  <si>
    <t>20-05-27T11:10:55</t>
  </si>
  <si>
    <t>20-05-27T11:10:57</t>
  </si>
  <si>
    <t>20-05-27T11:11:40</t>
  </si>
  <si>
    <t>20-05-27T11:13:01</t>
  </si>
  <si>
    <t>20-05-27T11:14:03</t>
  </si>
  <si>
    <t>20-05-27T11:14:24</t>
  </si>
  <si>
    <t>20-05-27T11:15:00</t>
  </si>
  <si>
    <t>20-05-27T11:15:56</t>
  </si>
  <si>
    <t>20-05-27T11:16:15</t>
  </si>
  <si>
    <t>1.370</t>
  </si>
  <si>
    <t>1.380</t>
  </si>
  <si>
    <t>12000</t>
  </si>
  <si>
    <t>1.390</t>
  </si>
  <si>
    <t>16000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</si>
  <si>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</si>
  <si>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</si>
  <si>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</si>
  <si>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</si>
  <si>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</si>
  <si>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</si>
  <si>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</si>
  <si>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</si>
  <si>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</si>
  <si>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</si>
  <si>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</si>
  <si>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</si>
  <si>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15.280</t>
  </si>
  <si>
    <t>19.660</t>
  </si>
  <si>
    <t>00101</t>
  </si>
  <si>
    <t>1.180</t>
  </si>
  <si>
    <t>00149</t>
  </si>
  <si>
    <t>51000</t>
  </si>
  <si>
    <t>778740.000</t>
  </si>
  <si>
    <t>15.260</t>
  </si>
  <si>
    <t>15.270</t>
  </si>
  <si>
    <t>104000</t>
  </si>
  <si>
    <t>2045700.000</t>
  </si>
  <si>
    <t>19.680</t>
  </si>
  <si>
    <t>19.669</t>
  </si>
  <si>
    <t>102133449.000</t>
  </si>
  <si>
    <t>Section B: 10BBOs verifications ("SS" and "SP" Clients only)</t>
  </si>
  <si>
    <t>Section C. Broker Queue verification ( "SS" Clients and "SP"/ "SF" Clients receiving Conflated Broker Queue)</t>
  </si>
  <si>
    <t>350000</t>
  </si>
  <si>
    <t>300000</t>
  </si>
  <si>
    <t>130000</t>
  </si>
  <si>
    <t>60000</t>
  </si>
  <si>
    <t>65000</t>
  </si>
  <si>
    <t>15000</t>
  </si>
  <si>
    <r>
      <t xml:space="preserve">Test Security:
</t>
    </r>
    <r>
      <rPr>
        <b/>
        <sz val="12"/>
        <color theme="1"/>
        <rFont val="Arial Narrow"/>
        <family val="2"/>
      </rPr>
      <t>00149</t>
    </r>
  </si>
  <si>
    <r>
      <t xml:space="preserve">Test Security:
</t>
    </r>
    <r>
      <rPr>
        <b/>
        <sz val="12"/>
        <rFont val="Arial Narrow"/>
        <family val="2"/>
      </rPr>
      <t>00149</t>
    </r>
  </si>
  <si>
    <t>2971650</t>
  </si>
  <si>
    <t>3002370</t>
  </si>
  <si>
    <t>25000</t>
  </si>
  <si>
    <t>3076098</t>
  </si>
  <si>
    <t>3131906</t>
  </si>
  <si>
    <t>40000</t>
  </si>
  <si>
    <t>3167746</t>
  </si>
  <si>
    <t>3180034</t>
  </si>
  <si>
    <t>30000</t>
  </si>
  <si>
    <t>3187458</t>
  </si>
  <si>
    <t>35000</t>
  </si>
  <si>
    <t>3198210</t>
  </si>
  <si>
    <t>3258882</t>
  </si>
  <si>
    <t>3721474</t>
  </si>
  <si>
    <t>3949826</t>
  </si>
  <si>
    <t>4005378</t>
  </si>
  <si>
    <t>4052226</t>
  </si>
  <si>
    <t>1642754</t>
  </si>
  <si>
    <t>2025218</t>
  </si>
  <si>
    <t>2223106</t>
  </si>
  <si>
    <t>2499842</t>
  </si>
  <si>
    <t>2589442</t>
  </si>
  <si>
    <t>2834178</t>
  </si>
  <si>
    <t>2858754</t>
  </si>
  <si>
    <t>2966530</t>
  </si>
  <si>
    <t>3048194</t>
  </si>
  <si>
    <t>3213314</t>
  </si>
  <si>
    <t>3788802</t>
  </si>
  <si>
    <t>3853058</t>
  </si>
  <si>
    <t>3897346</t>
  </si>
  <si>
    <t>2069506</t>
  </si>
  <si>
    <t>2321922</t>
  </si>
  <si>
    <t>2344194</t>
  </si>
  <si>
    <t>2776578</t>
  </si>
  <si>
    <t>3109378</t>
  </si>
  <si>
    <t>3139330</t>
  </si>
  <si>
    <t>4052738</t>
  </si>
  <si>
    <t>1054722</t>
  </si>
  <si>
    <t>2470914</t>
  </si>
  <si>
    <t>3061506</t>
  </si>
  <si>
    <t>2728962</t>
  </si>
  <si>
    <t>1882370</t>
  </si>
  <si>
    <t>4044290</t>
  </si>
  <si>
    <t>45000</t>
  </si>
  <si>
    <t>2664450</t>
  </si>
  <si>
    <t>2803714</t>
  </si>
  <si>
    <t>3892226</t>
  </si>
  <si>
    <t>2593026</t>
  </si>
  <si>
    <t>3959298</t>
  </si>
  <si>
    <t>4015618</t>
  </si>
  <si>
    <t>2842882</t>
  </si>
  <si>
    <t>3184898</t>
  </si>
  <si>
    <t>3848962</t>
  </si>
  <si>
    <t>3868418</t>
  </si>
  <si>
    <t>3950338</t>
  </si>
  <si>
    <t>2200322</t>
  </si>
  <si>
    <t>2245122</t>
  </si>
  <si>
    <t>2562050</t>
  </si>
  <si>
    <t>2601730</t>
  </si>
  <si>
    <t>2886146</t>
  </si>
  <si>
    <t>2962434</t>
  </si>
  <si>
    <t>2971138</t>
  </si>
  <si>
    <t>3050498</t>
  </si>
  <si>
    <t>3063298</t>
  </si>
  <si>
    <t>3067138</t>
  </si>
  <si>
    <t>3914498</t>
  </si>
  <si>
    <t>3956482</t>
  </si>
  <si>
    <t>4054018</t>
  </si>
  <si>
    <t>2806786</t>
  </si>
  <si>
    <t>2873090</t>
  </si>
  <si>
    <t>2941442</t>
  </si>
  <si>
    <t>3073794</t>
  </si>
  <si>
    <t>3102466</t>
  </si>
  <si>
    <t>1843714</t>
  </si>
  <si>
    <t>2758658</t>
  </si>
  <si>
    <t>2778626</t>
  </si>
  <si>
    <t>3122690</t>
  </si>
  <si>
    <t>3134978</t>
  </si>
  <si>
    <t>7387</t>
  </si>
  <si>
    <t>3177</t>
  </si>
  <si>
    <t>3440</t>
  </si>
  <si>
    <t>8577</t>
  </si>
  <si>
    <t>3439</t>
  </si>
  <si>
    <t>3443</t>
  </si>
  <si>
    <t>1191</t>
  </si>
  <si>
    <t>8572</t>
  </si>
  <si>
    <t>1198</t>
  </si>
  <si>
    <t>1197</t>
  </si>
  <si>
    <t>4083</t>
  </si>
  <si>
    <t>8578</t>
  </si>
  <si>
    <t>1194</t>
  </si>
  <si>
    <t>8547</t>
  </si>
  <si>
    <t>1190</t>
  </si>
  <si>
    <r>
      <t xml:space="preserve">Test Security:
</t>
    </r>
    <r>
      <rPr>
        <b/>
        <sz val="12"/>
        <color theme="1"/>
        <rFont val="Arial Narrow"/>
        <family val="2"/>
      </rPr>
      <t>00152</t>
    </r>
  </si>
  <si>
    <t>20-05-27T11:32:08</t>
  </si>
  <si>
    <t>20-05-27T11:34:06</t>
  </si>
  <si>
    <t>20-05-27T11:34:42</t>
  </si>
  <si>
    <t>20-05-27T11:34:52</t>
  </si>
  <si>
    <t>20-05-27T11:35:08</t>
  </si>
  <si>
    <t>20-05-27T11:36:08</t>
  </si>
  <si>
    <t>20-05-27T11:36:32</t>
  </si>
  <si>
    <t>20-05-27T11:36:42</t>
  </si>
  <si>
    <t>11.220</t>
  </si>
  <si>
    <t>2500</t>
  </si>
  <si>
    <t>11.240</t>
  </si>
  <si>
    <t>5.260</t>
  </si>
  <si>
    <t xml:space="preserve">FIN DIV $0.2017    B/C 23-24/3/17                 </t>
  </si>
  <si>
    <t xml:space="preserve">EA#CCB  RC1703A                         </t>
  </si>
  <si>
    <t>HK0000291382</t>
  </si>
  <si>
    <t>建行東亞七三牛Ａ　　　　　　　</t>
  </si>
  <si>
    <t>建行东亚七三牛Ａ　　　　　　　</t>
  </si>
  <si>
    <t>0.161</t>
  </si>
  <si>
    <t>20160418</t>
  </si>
  <si>
    <t>4.280</t>
  </si>
  <si>
    <t>4.480</t>
  </si>
  <si>
    <t>00939</t>
  </si>
  <si>
    <t>1.240</t>
  </si>
  <si>
    <t>00007</t>
  </si>
  <si>
    <t>13.380</t>
  </si>
  <si>
    <t>00025</t>
  </si>
  <si>
    <t>124000</t>
  </si>
  <si>
    <t>153140.000</t>
  </si>
  <si>
    <t>176000</t>
  </si>
  <si>
    <t>2356120.000</t>
  </si>
  <si>
    <t>128247430.000</t>
  </si>
  <si>
    <r>
      <t xml:space="preserve">Test Security:
</t>
    </r>
    <r>
      <rPr>
        <b/>
        <sz val="12"/>
        <rFont val="Arial Narrow"/>
        <family val="2"/>
      </rPr>
      <t>00199</t>
    </r>
  </si>
  <si>
    <r>
      <t xml:space="preserve">Test Security:
</t>
    </r>
    <r>
      <rPr>
        <b/>
        <sz val="12"/>
        <color theme="1"/>
        <rFont val="Arial Narrow"/>
        <family val="2"/>
      </rPr>
      <t>00199</t>
    </r>
  </si>
  <si>
    <t>18000</t>
  </si>
  <si>
    <r>
      <t xml:space="preserve">Test Security:
</t>
    </r>
    <r>
      <rPr>
        <b/>
        <sz val="11"/>
        <color theme="1"/>
        <rFont val="Arial Narrow"/>
        <family val="2"/>
      </rPr>
      <t>00007</t>
    </r>
  </si>
  <si>
    <t>20-03-11T09:35:42</t>
  </si>
  <si>
    <t>1574</t>
  </si>
  <si>
    <t>0.720</t>
  </si>
  <si>
    <t>:</t>
  </si>
  <si>
    <t>1573</t>
  </si>
  <si>
    <t>1575</t>
  </si>
  <si>
    <r>
      <t xml:space="preserve">Test Security:
</t>
    </r>
    <r>
      <rPr>
        <b/>
        <sz val="11"/>
        <color theme="1"/>
        <rFont val="Arial Narrow"/>
        <family val="2"/>
      </rPr>
      <t>00008</t>
    </r>
  </si>
  <si>
    <t>4.750</t>
  </si>
  <si>
    <t>773</t>
  </si>
  <si>
    <t>774</t>
  </si>
  <si>
    <t>775</t>
  </si>
  <si>
    <t>20-03-11T09:33:15</t>
  </si>
  <si>
    <t>Result 
(Type "Y" in yellow highlighted cell
if all message fields matched)</t>
    <phoneticPr fontId="4" type="noConversion"/>
  </si>
  <si>
    <t>1759</t>
  </si>
  <si>
    <t>1760</t>
  </si>
  <si>
    <t>1761</t>
  </si>
  <si>
    <t>20-03-11T09:34:18</t>
  </si>
  <si>
    <t>20-03-11T09:34:24</t>
  </si>
  <si>
    <t>9.980</t>
  </si>
  <si>
    <t>400</t>
  </si>
  <si>
    <t>1881</t>
  </si>
  <si>
    <t>1882</t>
  </si>
  <si>
    <t>1883</t>
  </si>
  <si>
    <r>
      <t xml:space="preserve">Test Security:
</t>
    </r>
    <r>
      <rPr>
        <b/>
        <sz val="11"/>
        <color theme="1"/>
        <rFont val="Arial Narrow"/>
        <family val="2"/>
      </rPr>
      <t>00010</t>
    </r>
  </si>
  <si>
    <t>600</t>
  </si>
  <si>
    <t>2443</t>
  </si>
  <si>
    <t>2444</t>
  </si>
  <si>
    <t>2445</t>
  </si>
  <si>
    <t>20-03-11T09:38:08</t>
  </si>
  <si>
    <t>Scenario 2</t>
  </si>
  <si>
    <r>
      <t xml:space="preserve">Test Security:
</t>
    </r>
    <r>
      <rPr>
        <b/>
        <sz val="11"/>
        <color theme="1"/>
        <rFont val="Arial Narrow"/>
        <family val="2"/>
      </rPr>
      <t>00005</t>
    </r>
  </si>
  <si>
    <t>1032</t>
  </si>
  <si>
    <t>1033</t>
  </si>
  <si>
    <t>1034</t>
  </si>
  <si>
    <t>800</t>
  </si>
  <si>
    <t>20-03-11T09:44:33</t>
  </si>
  <si>
    <t>20-03-11T09:44:34</t>
  </si>
  <si>
    <t>20-03-11T09:44:35</t>
  </si>
  <si>
    <t>6347</t>
  </si>
  <si>
    <t>6348</t>
  </si>
  <si>
    <t>6349</t>
  </si>
  <si>
    <t>20-03-11T09:43:06</t>
  </si>
  <si>
    <t>20-03-11T09:43:07</t>
  </si>
  <si>
    <t>14.620</t>
  </si>
  <si>
    <t>00005</t>
  </si>
  <si>
    <t>464000</t>
  </si>
  <si>
    <t>4640096.000</t>
  </si>
  <si>
    <t>00009</t>
  </si>
  <si>
    <t>116172000</t>
  </si>
  <si>
    <t>46322910.000</t>
  </si>
  <si>
    <t>0.405</t>
  </si>
  <si>
    <t>0.395</t>
  </si>
  <si>
    <t>0.398</t>
  </si>
  <si>
    <t>1918400</t>
  </si>
  <si>
    <t>19143482.000</t>
  </si>
  <si>
    <t>9.990</t>
  </si>
  <si>
    <t>9.960</t>
  </si>
  <si>
    <t>9.978</t>
  </si>
  <si>
    <t xml:space="preserve">CHANGE NAME                             </t>
  </si>
  <si>
    <t>長和　　　　　，　　　　　　　</t>
  </si>
  <si>
    <t>长和　　　　　　　　　　　　　</t>
  </si>
  <si>
    <t>KYG217651051</t>
  </si>
  <si>
    <t>20150318</t>
  </si>
  <si>
    <t xml:space="preserve">J1DUMMY CBBC 67119                      </t>
  </si>
  <si>
    <t>20170309</t>
  </si>
  <si>
    <t>1.1150</t>
  </si>
  <si>
    <t>1.8000</t>
  </si>
  <si>
    <t>5.8730</t>
  </si>
  <si>
    <t>8.2415</t>
  </si>
  <si>
    <t>20-03-11T13:22:51</t>
  </si>
  <si>
    <t>474266112.000</t>
  </si>
  <si>
    <t>00090</t>
  </si>
  <si>
    <t>1.170</t>
  </si>
  <si>
    <t>00095</t>
  </si>
  <si>
    <t>2.200</t>
  </si>
  <si>
    <t>2.800</t>
  </si>
  <si>
    <t>00099</t>
  </si>
  <si>
    <t>VWAP*</t>
  </si>
  <si>
    <t>17099000</t>
  </si>
  <si>
    <t>48012010.000</t>
  </si>
  <si>
    <t>2.820</t>
  </si>
  <si>
    <t>2.790</t>
  </si>
  <si>
    <t>2.807</t>
  </si>
  <si>
    <t>69376000</t>
  </si>
  <si>
    <t>152825360.000</t>
  </si>
  <si>
    <t>2.220</t>
  </si>
  <si>
    <t>2.190</t>
  </si>
  <si>
    <t>2.202</t>
  </si>
  <si>
    <t>35076000</t>
  </si>
  <si>
    <t>41072460.000</t>
  </si>
  <si>
    <t>1.190</t>
  </si>
  <si>
    <t>1.160</t>
  </si>
  <si>
    <t>5327</t>
  </si>
  <si>
    <t>2840</t>
  </si>
  <si>
    <t>4060</t>
  </si>
  <si>
    <t>8315</t>
  </si>
  <si>
    <t>388</t>
  </si>
  <si>
    <t>4970</t>
  </si>
  <si>
    <t>5466</t>
  </si>
  <si>
    <t>2321</t>
  </si>
  <si>
    <t>7153</t>
  </si>
  <si>
    <t>4164</t>
  </si>
  <si>
    <t>8570</t>
  </si>
  <si>
    <t>5331</t>
  </si>
  <si>
    <t>1387</t>
  </si>
  <si>
    <r>
      <t xml:space="preserve">Test Security:
</t>
    </r>
    <r>
      <rPr>
        <b/>
        <sz val="12"/>
        <color theme="1"/>
        <rFont val="Arial Narrow"/>
        <family val="2"/>
      </rPr>
      <t>00090</t>
    </r>
  </si>
  <si>
    <r>
      <t xml:space="preserve">Test Security:
</t>
    </r>
    <r>
      <rPr>
        <b/>
        <sz val="12"/>
        <color theme="1"/>
        <rFont val="Arial Narrow"/>
        <family val="2"/>
      </rPr>
      <t>00099</t>
    </r>
  </si>
  <si>
    <t>2628</t>
  </si>
  <si>
    <t>386</t>
  </si>
  <si>
    <t>2847</t>
  </si>
  <si>
    <t>900</t>
  </si>
  <si>
    <t>8020</t>
  </si>
  <si>
    <t>5220</t>
  </si>
  <si>
    <t>6612</t>
  </si>
  <si>
    <t>74</t>
  </si>
  <si>
    <t>706000</t>
  </si>
  <si>
    <t>73</t>
  </si>
  <si>
    <t>668000</t>
  </si>
  <si>
    <t>57</t>
  </si>
  <si>
    <t>492000</t>
  </si>
  <si>
    <t>178000</t>
  </si>
  <si>
    <t>92000</t>
  </si>
  <si>
    <t>76000</t>
  </si>
  <si>
    <t>38000</t>
  </si>
  <si>
    <t>420000</t>
  </si>
  <si>
    <t>52</t>
  </si>
  <si>
    <t>838000</t>
  </si>
  <si>
    <t>90</t>
  </si>
  <si>
    <t>878000</t>
  </si>
  <si>
    <t>666000</t>
  </si>
  <si>
    <t>72</t>
  </si>
  <si>
    <t>480000</t>
  </si>
  <si>
    <t>56</t>
  </si>
  <si>
    <t>276000</t>
  </si>
  <si>
    <t>31</t>
  </si>
  <si>
    <t>204000</t>
  </si>
  <si>
    <t>19</t>
  </si>
  <si>
    <t>74000</t>
  </si>
  <si>
    <t>96</t>
  </si>
  <si>
    <t>430000</t>
  </si>
  <si>
    <t>205000</t>
  </si>
  <si>
    <t>30</t>
  </si>
  <si>
    <t>129000</t>
  </si>
  <si>
    <t>37000</t>
  </si>
  <si>
    <t>13000</t>
  </si>
  <si>
    <t>28000</t>
  </si>
  <si>
    <t>406000</t>
  </si>
  <si>
    <t>82</t>
  </si>
  <si>
    <t>313000</t>
  </si>
  <si>
    <t>221000</t>
  </si>
  <si>
    <t>53</t>
  </si>
  <si>
    <t>108000</t>
  </si>
  <si>
    <t>29</t>
  </si>
  <si>
    <t>23</t>
  </si>
  <si>
    <t>83000</t>
  </si>
  <si>
    <r>
      <t xml:space="preserve">Test Security:
</t>
    </r>
    <r>
      <rPr>
        <b/>
        <sz val="12"/>
        <rFont val="Arial Narrow"/>
        <family val="2"/>
      </rPr>
      <t>00090</t>
    </r>
  </si>
  <si>
    <r>
      <t xml:space="preserve">Test Security:
</t>
    </r>
    <r>
      <rPr>
        <b/>
        <sz val="12"/>
        <rFont val="Arial Narrow"/>
        <family val="2"/>
      </rPr>
      <t>00099</t>
    </r>
  </si>
  <si>
    <t>Readiness Test Answer Sheet (Version 2.1)</t>
  </si>
  <si>
    <t xml:space="preserve">Updated OMD-C Readiness Test environment - Session 2, 3 &amp; 5 with the new set of test data </t>
  </si>
  <si>
    <t>Result 
(Type "Y" in yellow highlighted cell
if all message fields matched)</t>
    <phoneticPr fontId="4" type="noConversion"/>
  </si>
  <si>
    <t>Scenario 4</t>
  </si>
  <si>
    <t>Scenario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</si>
</sst>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5">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u/>
      <sz val="12"/>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1"/>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u/>
      <sz val="11"/>
      <color theme="1"/>
      <name val="Arial"/>
      <family val="2"/>
    </font>
    <font>
      <sz val="12"/>
      <color theme="1"/>
      <name val="Arial Unicode MS"/>
      <family val="2"/>
      <charset val="136"/>
    </font>
    <font>
      <sz val="11"/>
      <color theme="1"/>
      <name val="Arial Unicode MS"/>
      <family val="2"/>
      <charset val="136"/>
    </font>
    <font>
      <sz val="9"/>
      <color indexed="81"/>
      <name val="Tahoma"/>
      <family val="2"/>
    </font>
    <font>
      <b/>
      <sz val="9"/>
      <color indexed="81"/>
      <name val="Tahoma"/>
      <family val="2"/>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color theme="1"/>
      <name val="Times New Roman"/>
      <family val="1"/>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s>
  <cellStyleXfs count="43">
    <xf numFmtId="0" fontId="0" fillId="0" borderId="0">
      <alignment vertical="center"/>
    </xf>
    <xf numFmtId="0" fontId="23" fillId="0" borderId="0" applyNumberFormat="0" applyFill="0" applyBorder="0" applyAlignment="0" applyProtection="0">
      <alignment vertical="center"/>
    </xf>
    <xf numFmtId="0" fontId="24" fillId="0" borderId="26" applyNumberFormat="0" applyFill="0" applyAlignment="0" applyProtection="0">
      <alignment vertical="center"/>
    </xf>
    <xf numFmtId="0" fontId="25" fillId="0" borderId="27" applyNumberFormat="0" applyFill="0" applyAlignment="0" applyProtection="0">
      <alignment vertical="center"/>
    </xf>
    <xf numFmtId="0" fontId="26" fillId="0" borderId="2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29" applyNumberFormat="0" applyAlignment="0" applyProtection="0">
      <alignment vertical="center"/>
    </xf>
    <xf numFmtId="0" fontId="31" fillId="7" borderId="30" applyNumberFormat="0" applyAlignment="0" applyProtection="0">
      <alignment vertical="center"/>
    </xf>
    <xf numFmtId="0" fontId="32" fillId="7" borderId="29" applyNumberFormat="0" applyAlignment="0" applyProtection="0">
      <alignment vertical="center"/>
    </xf>
    <xf numFmtId="0" fontId="33" fillId="0" borderId="31" applyNumberFormat="0" applyFill="0" applyAlignment="0" applyProtection="0">
      <alignment vertical="center"/>
    </xf>
    <xf numFmtId="0" fontId="34" fillId="8" borderId="32" applyNumberFormat="0" applyAlignment="0" applyProtection="0">
      <alignment vertical="center"/>
    </xf>
    <xf numFmtId="0" fontId="35" fillId="0" borderId="0" applyNumberFormat="0" applyFill="0" applyBorder="0" applyAlignment="0" applyProtection="0">
      <alignment vertical="center"/>
    </xf>
    <xf numFmtId="0" fontId="22" fillId="9" borderId="33" applyNumberFormat="0" applyFont="0" applyAlignment="0" applyProtection="0">
      <alignment vertical="center"/>
    </xf>
    <xf numFmtId="0" fontId="36" fillId="0" borderId="0" applyNumberFormat="0" applyFill="0" applyBorder="0" applyAlignment="0" applyProtection="0">
      <alignment vertical="center"/>
    </xf>
    <xf numFmtId="0" fontId="37" fillId="0" borderId="34" applyNumberFormat="0" applyFill="0" applyAlignment="0" applyProtection="0">
      <alignment vertical="center"/>
    </xf>
    <xf numFmtId="0" fontId="38"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38" fillId="33" borderId="0" applyNumberFormat="0" applyBorder="0" applyAlignment="0" applyProtection="0">
      <alignment vertical="center"/>
    </xf>
    <xf numFmtId="0" fontId="39" fillId="0" borderId="0" applyNumberFormat="0" applyFill="0" applyBorder="0" applyAlignment="0" applyProtection="0">
      <alignment vertical="center"/>
    </xf>
  </cellStyleXfs>
  <cellXfs count="610">
    <xf numFmtId="0" fontId="0" fillId="0" borderId="0" xfId="0">
      <alignment vertical="center"/>
    </xf>
    <xf numFmtId="0" fontId="2" fillId="2" borderId="0" xfId="0" applyFont="1" applyFill="1">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lef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6" fillId="2" borderId="0" xfId="0" applyFont="1" applyFill="1">
      <alignment vertical="center"/>
    </xf>
    <xf numFmtId="0" fontId="17" fillId="2" borderId="4" xfId="0" applyFont="1" applyFill="1" applyBorder="1">
      <alignment vertical="center"/>
    </xf>
    <xf numFmtId="0" fontId="17" fillId="2" borderId="3" xfId="0" applyFont="1" applyFill="1" applyBorder="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quotePrefix="1" applyFont="1" applyFill="1" applyBorder="1">
      <alignment vertical="center"/>
    </xf>
    <xf numFmtId="0" fontId="17" fillId="2" borderId="1" xfId="0" applyFont="1" applyFill="1" applyBorder="1">
      <alignment vertical="center"/>
    </xf>
    <xf numFmtId="0" fontId="17" fillId="2" borderId="0" xfId="0" applyFont="1" applyFill="1">
      <alignment vertical="center"/>
    </xf>
    <xf numFmtId="0" fontId="17" fillId="2" borderId="1" xfId="0" applyFont="1" applyFill="1" applyBorder="1" applyAlignment="1">
      <alignment horizontal="left" vertical="center"/>
    </xf>
    <xf numFmtId="0" fontId="17" fillId="2" borderId="1" xfId="0" quotePrefix="1" applyFont="1" applyFill="1" applyBorder="1" applyAlignment="1">
      <alignment horizontal="left" vertical="center"/>
    </xf>
    <xf numFmtId="0" fontId="16" fillId="2" borderId="0" xfId="0" applyFont="1" applyFill="1" applyAlignment="1">
      <alignment horizontal="left" vertical="center"/>
    </xf>
    <xf numFmtId="0" fontId="17" fillId="2" borderId="23" xfId="0" applyFont="1" applyFill="1" applyBorder="1">
      <alignment vertical="center"/>
    </xf>
    <xf numFmtId="0" fontId="17" fillId="2" borderId="6" xfId="0" applyFont="1" applyFill="1" applyBorder="1" applyAlignment="1">
      <alignment vertical="center"/>
    </xf>
    <xf numFmtId="0" fontId="21" fillId="2" borderId="6" xfId="0" applyFont="1" applyFill="1" applyBorder="1" applyAlignment="1">
      <alignment vertical="center"/>
    </xf>
    <xf numFmtId="0" fontId="21" fillId="2" borderId="1" xfId="0" quotePrefix="1" applyFont="1" applyFill="1" applyBorder="1" applyAlignment="1">
      <alignment horizontal="left" vertical="center"/>
    </xf>
    <xf numFmtId="0" fontId="21" fillId="2" borderId="1" xfId="0" applyFont="1" applyFill="1" applyBorder="1">
      <alignment vertical="center"/>
    </xf>
    <xf numFmtId="0" fontId="19" fillId="2" borderId="6" xfId="0" applyFont="1" applyFill="1" applyBorder="1" applyAlignment="1">
      <alignment vertical="center"/>
    </xf>
    <xf numFmtId="0" fontId="18" fillId="2" borderId="6" xfId="0" applyFont="1" applyFill="1" applyBorder="1" applyAlignment="1">
      <alignment vertical="center"/>
    </xf>
    <xf numFmtId="0" fontId="21" fillId="2" borderId="1" xfId="0" quotePrefix="1" applyFont="1" applyFill="1" applyBorder="1">
      <alignment vertical="center"/>
    </xf>
    <xf numFmtId="0" fontId="21" fillId="2" borderId="1" xfId="0" applyFont="1" applyFill="1" applyBorder="1" applyAlignment="1">
      <alignment horizontal="left" vertical="center"/>
    </xf>
    <xf numFmtId="0" fontId="17" fillId="2" borderId="7" xfId="0" applyFont="1" applyFill="1" applyBorder="1" applyAlignment="1">
      <alignment horizontal="left" vertical="top"/>
    </xf>
    <xf numFmtId="0" fontId="17" fillId="2" borderId="0" xfId="0" applyFont="1" applyFill="1" applyAlignment="1">
      <alignment horizontal="left" vertical="top"/>
    </xf>
    <xf numFmtId="0" fontId="21" fillId="2" borderId="0" xfId="0" applyFont="1" applyFill="1">
      <alignment vertical="center"/>
    </xf>
    <xf numFmtId="0" fontId="17" fillId="2" borderId="10" xfId="0" applyFont="1" applyFill="1" applyBorder="1" applyAlignment="1">
      <alignment horizontal="center" vertical="center"/>
    </xf>
    <xf numFmtId="0" fontId="17" fillId="2" borderId="10" xfId="0" applyFont="1" applyFill="1" applyBorder="1" applyAlignment="1">
      <alignment horizontal="center" vertical="center" wrapText="1"/>
    </xf>
    <xf numFmtId="0" fontId="21" fillId="2" borderId="7" xfId="0" applyFont="1" applyFill="1" applyBorder="1" applyAlignment="1">
      <alignment vertical="center"/>
    </xf>
    <xf numFmtId="0" fontId="17" fillId="2" borderId="0" xfId="0" applyFont="1" applyFill="1" applyBorder="1" applyAlignment="1">
      <alignment horizontal="center" vertical="center" wrapText="1"/>
    </xf>
    <xf numFmtId="0" fontId="17" fillId="2" borderId="0" xfId="0" applyFont="1" applyFill="1" applyBorder="1">
      <alignment vertical="center"/>
    </xf>
    <xf numFmtId="0" fontId="17" fillId="2" borderId="23" xfId="0" applyFont="1" applyFill="1" applyBorder="1" applyAlignment="1">
      <alignment horizontal="center" vertical="center"/>
    </xf>
    <xf numFmtId="0" fontId="21" fillId="2" borderId="23" xfId="0" quotePrefix="1" applyFont="1" applyFill="1" applyBorder="1">
      <alignment vertical="center"/>
    </xf>
    <xf numFmtId="0" fontId="17" fillId="2" borderId="23" xfId="0" quotePrefix="1" applyFont="1" applyFill="1" applyBorder="1" applyAlignment="1">
      <alignment horizontal="left" vertical="center"/>
    </xf>
    <xf numFmtId="0" fontId="17" fillId="2" borderId="23" xfId="0" applyFont="1" applyFill="1" applyBorder="1" applyAlignment="1">
      <alignment horizontal="left" vertical="center"/>
    </xf>
    <xf numFmtId="0" fontId="17" fillId="2" borderId="0" xfId="0" applyFont="1" applyFill="1" applyBorder="1" applyAlignment="1">
      <alignment vertical="center" wrapText="1"/>
    </xf>
    <xf numFmtId="0" fontId="17" fillId="2" borderId="23" xfId="0" applyFont="1" applyFill="1" applyBorder="1" applyAlignment="1">
      <alignment vertical="center" wrapText="1"/>
    </xf>
    <xf numFmtId="0" fontId="16" fillId="2" borderId="39"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64" xfId="0" quotePrefix="1" applyFont="1" applyFill="1" applyBorder="1" applyAlignment="1">
      <alignment horizontal="center" vertical="center" wrapText="1"/>
    </xf>
    <xf numFmtId="0" fontId="16" fillId="2" borderId="63" xfId="0" applyFont="1" applyFill="1" applyBorder="1" applyAlignment="1">
      <alignment horizontal="center" vertical="center" wrapText="1"/>
    </xf>
    <xf numFmtId="0" fontId="9" fillId="2" borderId="0" xfId="0" applyFont="1" applyFill="1" applyAlignment="1">
      <alignment horizontal="left" vertical="center" wrapText="1"/>
    </xf>
    <xf numFmtId="0" fontId="16" fillId="2" borderId="38" xfId="0" applyFont="1" applyFill="1" applyBorder="1" applyAlignment="1">
      <alignment vertical="center"/>
    </xf>
    <xf numFmtId="0" fontId="16" fillId="2" borderId="40" xfId="0" applyFont="1" applyFill="1" applyBorder="1" applyAlignment="1">
      <alignment vertical="center"/>
    </xf>
    <xf numFmtId="0" fontId="16" fillId="2" borderId="25"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4"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9"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7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5" xfId="0" applyFont="1" applyFill="1" applyBorder="1" applyAlignment="1">
      <alignment horizontal="left" vertical="center" wrapText="1"/>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3"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3"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43" fillId="2" borderId="17" xfId="0" applyFont="1" applyFill="1" applyBorder="1" applyAlignment="1">
      <alignment horizontal="center" vertical="center" wrapText="1"/>
    </xf>
    <xf numFmtId="0" fontId="44" fillId="2" borderId="17" xfId="0" applyFont="1" applyFill="1" applyBorder="1" applyAlignment="1">
      <alignment vertical="center" wrapText="1"/>
    </xf>
    <xf numFmtId="0" fontId="43" fillId="2" borderId="17" xfId="0" applyFont="1" applyFill="1" applyBorder="1" applyAlignment="1">
      <alignment vertical="center" wrapText="1"/>
    </xf>
    <xf numFmtId="0" fontId="0" fillId="2" borderId="18" xfId="0" applyFont="1" applyFill="1" applyBorder="1" applyAlignment="1">
      <alignment vertical="center"/>
    </xf>
    <xf numFmtId="0" fontId="0" fillId="2" borderId="17" xfId="0" applyFont="1" applyFill="1" applyBorder="1" applyAlignment="1">
      <alignment vertical="center"/>
    </xf>
    <xf numFmtId="0" fontId="0" fillId="2" borderId="19" xfId="0" applyFont="1" applyFill="1" applyBorder="1" applyAlignment="1">
      <alignment vertical="center"/>
    </xf>
    <xf numFmtId="0" fontId="0" fillId="2" borderId="0" xfId="0" applyFont="1" applyFill="1" applyAlignment="1">
      <alignment vertical="center"/>
    </xf>
    <xf numFmtId="0" fontId="9" fillId="2" borderId="13" xfId="0" applyFont="1" applyFill="1" applyBorder="1" applyAlignment="1">
      <alignment horizontal="center" vertical="center" wrapText="1"/>
    </xf>
    <xf numFmtId="0" fontId="45" fillId="2" borderId="14" xfId="0" applyFont="1" applyFill="1" applyBorder="1" applyAlignment="1">
      <alignment vertical="center" wrapText="1"/>
    </xf>
    <xf numFmtId="0" fontId="9" fillId="2" borderId="14" xfId="0" applyFont="1" applyFill="1" applyBorder="1" applyAlignment="1">
      <alignment vertical="center" wrapText="1"/>
    </xf>
    <xf numFmtId="0" fontId="46" fillId="2" borderId="20" xfId="0" applyFont="1" applyFill="1" applyBorder="1" applyAlignment="1">
      <alignment horizontal="center" vertical="center"/>
    </xf>
    <xf numFmtId="0" fontId="46" fillId="2" borderId="13" xfId="0" applyFont="1" applyFill="1" applyBorder="1" applyAlignment="1">
      <alignment horizontal="center" vertical="center"/>
    </xf>
    <xf numFmtId="0" fontId="0" fillId="2" borderId="20"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47"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0" fillId="2" borderId="21" xfId="0" applyFont="1" applyFill="1" applyBorder="1" applyAlignment="1">
      <alignment vertical="center"/>
    </xf>
    <xf numFmtId="0" fontId="0" fillId="2" borderId="15" xfId="0" applyFont="1" applyFill="1" applyBorder="1" applyAlignment="1">
      <alignment vertical="center"/>
    </xf>
    <xf numFmtId="0" fontId="0" fillId="2" borderId="22" xfId="0" applyFont="1" applyFill="1" applyBorder="1" applyAlignment="1">
      <alignment vertical="center"/>
    </xf>
    <xf numFmtId="0" fontId="43" fillId="2" borderId="13" xfId="0" applyFont="1" applyFill="1" applyBorder="1" applyAlignment="1">
      <alignment horizontal="center" vertical="center" wrapText="1"/>
    </xf>
    <xf numFmtId="0" fontId="42" fillId="2" borderId="13" xfId="0" applyFont="1" applyFill="1" applyBorder="1" applyAlignment="1">
      <alignment vertical="center" wrapText="1"/>
    </xf>
    <xf numFmtId="0" fontId="43" fillId="2" borderId="14" xfId="0" applyFont="1" applyFill="1" applyBorder="1" applyAlignment="1">
      <alignment vertical="center" wrapText="1"/>
    </xf>
    <xf numFmtId="0" fontId="45" fillId="2" borderId="13" xfId="0" applyFont="1" applyFill="1" applyBorder="1" applyAlignment="1">
      <alignment vertical="center" wrapText="1"/>
    </xf>
    <xf numFmtId="0" fontId="9" fillId="2" borderId="13" xfId="0" quotePrefix="1" applyFont="1" applyFill="1" applyBorder="1" applyAlignment="1">
      <alignment horizontal="center" vertical="center"/>
    </xf>
    <xf numFmtId="0" fontId="9" fillId="2" borderId="13" xfId="0" quotePrefix="1" applyFont="1" applyFill="1" applyBorder="1" applyAlignment="1">
      <alignment horizontal="center" vertical="center" wrapText="1"/>
    </xf>
    <xf numFmtId="0" fontId="9" fillId="2" borderId="13" xfId="0" applyFont="1" applyFill="1" applyBorder="1" applyAlignment="1">
      <alignment horizontal="center" vertical="top"/>
    </xf>
    <xf numFmtId="0" fontId="45" fillId="2" borderId="14" xfId="0" applyFont="1" applyFill="1" applyBorder="1" applyAlignment="1">
      <alignment horizontal="justify" vertical="center" wrapText="1"/>
    </xf>
    <xf numFmtId="0" fontId="12" fillId="2" borderId="0" xfId="0" applyFont="1" applyFill="1">
      <alignment vertical="center"/>
    </xf>
    <xf numFmtId="0" fontId="14" fillId="2" borderId="0" xfId="0" applyFont="1" applyFill="1">
      <alignment vertical="center"/>
    </xf>
    <xf numFmtId="0" fontId="17" fillId="2" borderId="0" xfId="0" applyFont="1" applyFill="1" applyAlignment="1">
      <alignment vertical="center"/>
    </xf>
    <xf numFmtId="0" fontId="40" fillId="2" borderId="0" xfId="0" applyFont="1" applyFill="1">
      <alignment vertical="center"/>
    </xf>
    <xf numFmtId="0" fontId="49" fillId="2" borderId="0" xfId="0" applyFont="1" applyFill="1" applyAlignment="1">
      <alignment vertical="center"/>
    </xf>
    <xf numFmtId="0" fontId="50" fillId="2" borderId="0" xfId="0" applyFont="1" applyFill="1" applyAlignment="1">
      <alignment vertical="center"/>
    </xf>
    <xf numFmtId="0" fontId="42" fillId="2" borderId="49" xfId="0" applyFont="1" applyFill="1" applyBorder="1" applyAlignment="1">
      <alignment horizontal="center" vertical="center" wrapText="1"/>
    </xf>
    <xf numFmtId="0" fontId="44" fillId="2" borderId="13" xfId="0" applyFont="1" applyFill="1" applyBorder="1" applyAlignment="1">
      <alignment vertical="center" wrapText="1"/>
    </xf>
    <xf numFmtId="0" fontId="43" fillId="2" borderId="13" xfId="0" applyFont="1" applyFill="1" applyBorder="1" applyAlignment="1">
      <alignment vertical="center" wrapText="1"/>
    </xf>
    <xf numFmtId="0" fontId="53" fillId="2" borderId="0" xfId="0" applyFont="1" applyFill="1">
      <alignment vertical="center"/>
    </xf>
    <xf numFmtId="0" fontId="40" fillId="2" borderId="0" xfId="0" applyFont="1" applyFill="1" applyAlignment="1">
      <alignment horizontal="left"/>
    </xf>
    <xf numFmtId="0" fontId="57" fillId="2" borderId="0" xfId="42" applyFont="1" applyFill="1">
      <alignment vertical="center"/>
    </xf>
    <xf numFmtId="0" fontId="55" fillId="2" borderId="0" xfId="42" applyFont="1" applyFill="1" applyAlignment="1">
      <alignment vertical="center"/>
    </xf>
    <xf numFmtId="0" fontId="18" fillId="2" borderId="6" xfId="0" applyFont="1" applyFill="1" applyBorder="1" applyAlignment="1">
      <alignment horizontal="left" vertical="center"/>
    </xf>
    <xf numFmtId="0" fontId="15" fillId="2" borderId="0" xfId="0" applyFont="1" applyFill="1" applyAlignment="1">
      <alignment horizontal="left" vertical="center"/>
    </xf>
    <xf numFmtId="0" fontId="19" fillId="2" borderId="6" xfId="0" applyFont="1" applyFill="1" applyBorder="1" applyAlignment="1">
      <alignment horizontal="left" vertical="center"/>
    </xf>
    <xf numFmtId="0" fontId="17" fillId="2" borderId="0" xfId="0" applyFont="1" applyFill="1" applyAlignment="1">
      <alignment horizontal="left" vertical="center"/>
    </xf>
    <xf numFmtId="0" fontId="16" fillId="2" borderId="25" xfId="0" applyFont="1" applyFill="1" applyBorder="1" applyAlignment="1">
      <alignment horizontal="center" vertical="center"/>
    </xf>
    <xf numFmtId="0" fontId="16" fillId="2" borderId="41" xfId="0" applyFont="1" applyFill="1" applyBorder="1" applyAlignment="1">
      <alignment horizontal="center" vertical="center"/>
    </xf>
    <xf numFmtId="0" fontId="18" fillId="2" borderId="25" xfId="0" applyFont="1" applyFill="1" applyBorder="1" applyAlignment="1">
      <alignment vertical="center"/>
    </xf>
    <xf numFmtId="0" fontId="18" fillId="2" borderId="6" xfId="0" applyFont="1" applyFill="1" applyBorder="1" applyAlignment="1">
      <alignment vertical="top"/>
    </xf>
    <xf numFmtId="0" fontId="17" fillId="2" borderId="1" xfId="0" applyFont="1" applyFill="1" applyBorder="1" applyAlignment="1">
      <alignment horizontal="left" vertical="top"/>
    </xf>
    <xf numFmtId="0" fontId="17" fillId="2" borderId="1" xfId="0" applyFont="1" applyFill="1" applyBorder="1" applyAlignment="1">
      <alignment vertical="center"/>
    </xf>
    <xf numFmtId="0" fontId="21" fillId="2" borderId="1" xfId="0" applyFont="1" applyFill="1" applyBorder="1" applyAlignment="1">
      <alignment vertical="center"/>
    </xf>
    <xf numFmtId="0" fontId="17" fillId="2" borderId="0" xfId="0" applyFont="1" applyFill="1" applyBorder="1" applyAlignment="1">
      <alignment vertical="center"/>
    </xf>
    <xf numFmtId="0" fontId="17" fillId="2" borderId="0" xfId="0" quotePrefix="1" applyFont="1" applyFill="1" applyBorder="1" applyAlignment="1">
      <alignment horizontal="center" vertical="center"/>
    </xf>
    <xf numFmtId="0" fontId="21" fillId="2" borderId="7" xfId="0" quotePrefix="1" applyFont="1" applyFill="1" applyBorder="1" applyAlignment="1">
      <alignment horizontal="left" vertical="center"/>
    </xf>
    <xf numFmtId="0" fontId="18" fillId="2" borderId="6" xfId="0" applyFont="1" applyFill="1" applyBorder="1" applyAlignment="1">
      <alignment vertical="center" wrapText="1"/>
    </xf>
    <xf numFmtId="0" fontId="17" fillId="2" borderId="8" xfId="0" applyFont="1" applyFill="1" applyBorder="1">
      <alignment vertical="center"/>
    </xf>
    <xf numFmtId="0" fontId="17" fillId="2" borderId="10" xfId="0" applyFont="1" applyFill="1" applyBorder="1" applyAlignment="1">
      <alignment vertical="center"/>
    </xf>
    <xf numFmtId="0" fontId="3" fillId="2" borderId="0" xfId="0" applyFont="1" applyFill="1">
      <alignment vertical="center"/>
    </xf>
    <xf numFmtId="22" fontId="17" fillId="2" borderId="1" xfId="0" applyNumberFormat="1" applyFont="1" applyFill="1" applyBorder="1" applyAlignment="1">
      <alignment horizontal="left" vertical="center"/>
    </xf>
    <xf numFmtId="0" fontId="59" fillId="2" borderId="1" xfId="0" applyFont="1" applyFill="1" applyBorder="1">
      <alignment vertical="center"/>
    </xf>
    <xf numFmtId="0" fontId="17" fillId="2" borderId="63" xfId="0" applyFont="1" applyFill="1" applyBorder="1" applyAlignment="1">
      <alignment horizontal="center" vertical="center" wrapText="1"/>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64" xfId="0" quotePrefix="1" applyFont="1" applyFill="1" applyBorder="1" applyAlignment="1">
      <alignment horizontal="center" vertical="center" wrapText="1"/>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35" xfId="0" applyFont="1" applyFill="1" applyBorder="1" applyAlignment="1">
      <alignment vertical="center"/>
    </xf>
    <xf numFmtId="0" fontId="17" fillId="2" borderId="25" xfId="0" applyFont="1" applyFill="1" applyBorder="1" applyAlignment="1">
      <alignment vertical="center"/>
    </xf>
    <xf numFmtId="0" fontId="17" fillId="2" borderId="39" xfId="0" applyFont="1" applyFill="1" applyBorder="1" applyAlignment="1">
      <alignment vertical="center"/>
    </xf>
    <xf numFmtId="0" fontId="17" fillId="2" borderId="25" xfId="0" quotePrefix="1" applyFont="1" applyFill="1" applyBorder="1" applyAlignment="1">
      <alignment horizontal="center" vertical="center"/>
    </xf>
    <xf numFmtId="0" fontId="17" fillId="2" borderId="39" xfId="0" quotePrefix="1"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quotePrefix="1" applyFont="1" applyFill="1" applyBorder="1" applyAlignment="1">
      <alignment horizontal="center" vertical="center"/>
    </xf>
    <xf numFmtId="0" fontId="17" fillId="2" borderId="41" xfId="0" quotePrefix="1" applyFont="1" applyFill="1" applyBorder="1" applyAlignment="1">
      <alignment horizontal="center" vertical="center"/>
    </xf>
    <xf numFmtId="0" fontId="17" fillId="2" borderId="43" xfId="0" quotePrefix="1" applyFont="1" applyFill="1" applyBorder="1" applyAlignment="1">
      <alignment horizontal="center" vertical="center"/>
    </xf>
    <xf numFmtId="0" fontId="17" fillId="2" borderId="38" xfId="0" applyFont="1" applyFill="1" applyBorder="1" applyAlignment="1">
      <alignment vertical="center"/>
    </xf>
    <xf numFmtId="0" fontId="17" fillId="2" borderId="72" xfId="0" applyFont="1" applyFill="1" applyBorder="1" applyAlignment="1">
      <alignment vertical="center"/>
    </xf>
    <xf numFmtId="0" fontId="17" fillId="2" borderId="40" xfId="0" applyFont="1" applyFill="1" applyBorder="1" applyAlignment="1">
      <alignment vertical="center"/>
    </xf>
    <xf numFmtId="0" fontId="17" fillId="2" borderId="41" xfId="0" applyFont="1" applyFill="1" applyBorder="1" applyAlignment="1">
      <alignment vertical="center"/>
    </xf>
    <xf numFmtId="0" fontId="17" fillId="2" borderId="73" xfId="0" applyFont="1" applyFill="1" applyBorder="1" applyAlignment="1">
      <alignment vertical="center"/>
    </xf>
    <xf numFmtId="0" fontId="17" fillId="2" borderId="44" xfId="0" applyFont="1" applyFill="1" applyBorder="1">
      <alignment vertical="center"/>
    </xf>
    <xf numFmtId="0" fontId="17" fillId="2" borderId="38"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0" xfId="0" applyFont="1" applyFill="1" applyAlignment="1">
      <alignment vertical="center" wrapText="1"/>
    </xf>
    <xf numFmtId="0" fontId="17" fillId="2" borderId="35" xfId="0" quotePrefix="1" applyFont="1" applyFill="1" applyBorder="1" applyAlignment="1">
      <alignment vertical="center"/>
    </xf>
    <xf numFmtId="0" fontId="17" fillId="2" borderId="39" xfId="0" quotePrefix="1" applyFont="1" applyFill="1" applyBorder="1" applyAlignment="1">
      <alignment vertical="center"/>
    </xf>
    <xf numFmtId="0" fontId="17" fillId="2" borderId="46" xfId="0" quotePrefix="1" applyFont="1" applyFill="1" applyBorder="1" applyAlignment="1">
      <alignment horizontal="center" vertical="center"/>
    </xf>
    <xf numFmtId="0" fontId="17" fillId="2" borderId="72" xfId="0" quotePrefix="1" applyFont="1" applyFill="1" applyBorder="1" applyAlignment="1">
      <alignment horizontal="center" vertical="center"/>
    </xf>
    <xf numFmtId="0" fontId="17" fillId="2" borderId="43" xfId="0" quotePrefix="1" applyFont="1" applyFill="1" applyBorder="1" applyAlignment="1">
      <alignment vertical="center"/>
    </xf>
    <xf numFmtId="0" fontId="17" fillId="2" borderId="46" xfId="0" applyFont="1" applyFill="1" applyBorder="1">
      <alignment vertical="center"/>
    </xf>
    <xf numFmtId="0" fontId="17" fillId="2" borderId="47" xfId="0" applyFont="1" applyFill="1" applyBorder="1">
      <alignment vertical="center"/>
    </xf>
    <xf numFmtId="0" fontId="17" fillId="2" borderId="22" xfId="0" applyFont="1" applyFill="1" applyBorder="1">
      <alignment vertical="center"/>
    </xf>
    <xf numFmtId="0" fontId="17" fillId="2" borderId="22" xfId="0" quotePrefix="1" applyFont="1" applyFill="1" applyBorder="1">
      <alignment vertical="center"/>
    </xf>
    <xf numFmtId="0" fontId="17" fillId="2" borderId="16" xfId="0" applyFont="1" applyFill="1" applyBorder="1">
      <alignment vertical="center"/>
    </xf>
    <xf numFmtId="0" fontId="17" fillId="2" borderId="47" xfId="0" applyFont="1" applyFill="1" applyBorder="1" applyAlignment="1">
      <alignment horizontal="center" vertical="center"/>
    </xf>
    <xf numFmtId="0" fontId="17" fillId="2" borderId="25" xfId="0" applyFont="1" applyFill="1" applyBorder="1">
      <alignment vertical="center"/>
    </xf>
    <xf numFmtId="0" fontId="17" fillId="2" borderId="39" xfId="0" applyFont="1" applyFill="1" applyBorder="1">
      <alignment vertical="center"/>
    </xf>
    <xf numFmtId="0" fontId="17" fillId="2" borderId="41" xfId="0" applyFont="1" applyFill="1" applyBorder="1">
      <alignment vertical="center"/>
    </xf>
    <xf numFmtId="0" fontId="17" fillId="2" borderId="43" xfId="0" applyFont="1" applyFill="1" applyBorder="1">
      <alignment vertical="center"/>
    </xf>
    <xf numFmtId="0" fontId="17" fillId="2" borderId="22" xfId="0" quotePrefix="1" applyFont="1" applyFill="1" applyBorder="1" applyAlignment="1">
      <alignment horizontal="center" vertical="center"/>
    </xf>
    <xf numFmtId="0" fontId="17" fillId="2" borderId="46" xfId="0" quotePrefix="1" applyFont="1" applyFill="1" applyBorder="1">
      <alignment vertical="center"/>
    </xf>
    <xf numFmtId="0" fontId="17" fillId="2" borderId="47" xfId="0" quotePrefix="1" applyFont="1" applyFill="1" applyBorder="1" applyAlignment="1">
      <alignment horizontal="center" vertical="center"/>
    </xf>
    <xf numFmtId="0" fontId="17" fillId="2" borderId="25" xfId="0" quotePrefix="1" applyFont="1" applyFill="1" applyBorder="1">
      <alignment vertical="center"/>
    </xf>
    <xf numFmtId="0" fontId="17" fillId="2" borderId="41" xfId="0" quotePrefix="1" applyFont="1" applyFill="1" applyBorder="1">
      <alignment vertical="center"/>
    </xf>
    <xf numFmtId="0" fontId="17" fillId="2" borderId="16" xfId="0" quotePrefix="1" applyFont="1" applyFill="1" applyBorder="1" applyAlignment="1">
      <alignment horizontal="center" vertical="center"/>
    </xf>
    <xf numFmtId="0" fontId="17" fillId="2" borderId="16"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3" xfId="0" applyFont="1" applyFill="1" applyBorder="1" applyAlignment="1">
      <alignment vertical="center"/>
    </xf>
    <xf numFmtId="0" fontId="17" fillId="2" borderId="78" xfId="0" quotePrefix="1" applyFont="1" applyFill="1" applyBorder="1" applyAlignment="1">
      <alignment vertical="center" wrapText="1"/>
    </xf>
    <xf numFmtId="0" fontId="17" fillId="2" borderId="83" xfId="0" applyFont="1" applyFill="1" applyBorder="1" applyAlignment="1">
      <alignment vertical="center" wrapText="1"/>
    </xf>
    <xf numFmtId="0" fontId="42" fillId="2" borderId="0" xfId="0" applyFont="1" applyFill="1">
      <alignment vertical="center"/>
    </xf>
    <xf numFmtId="0" fontId="9" fillId="2" borderId="0" xfId="0" applyFont="1" applyFill="1" applyAlignment="1">
      <alignment horizontal="center" vertical="center"/>
    </xf>
    <xf numFmtId="0" fontId="3" fillId="2" borderId="0" xfId="0" applyFont="1" applyFill="1" applyBorder="1">
      <alignment vertical="center"/>
    </xf>
    <xf numFmtId="0" fontId="17" fillId="2" borderId="0" xfId="0" applyFont="1" applyFill="1" applyBorder="1" applyAlignment="1">
      <alignment horizontal="center" vertical="center"/>
    </xf>
    <xf numFmtId="0" fontId="17" fillId="2" borderId="11" xfId="0" applyFont="1" applyFill="1" applyBorder="1" applyAlignment="1">
      <alignment horizontal="center" vertical="center" wrapText="1"/>
    </xf>
    <xf numFmtId="0" fontId="61" fillId="2" borderId="0" xfId="0" applyFont="1" applyFill="1">
      <alignment vertical="center"/>
    </xf>
    <xf numFmtId="0" fontId="17" fillId="2" borderId="10" xfId="0" applyFont="1" applyFill="1" applyBorder="1" applyAlignment="1">
      <alignment horizontal="left" vertical="center"/>
    </xf>
    <xf numFmtId="0" fontId="18" fillId="2" borderId="1" xfId="0" applyFont="1" applyFill="1" applyBorder="1" applyAlignment="1">
      <alignment horizontal="center" vertical="center"/>
    </xf>
    <xf numFmtId="0" fontId="18" fillId="2" borderId="8" xfId="0" applyFont="1" applyFill="1" applyBorder="1">
      <alignment vertical="center"/>
    </xf>
    <xf numFmtId="0" fontId="18" fillId="2" borderId="10" xfId="0" applyFont="1" applyFill="1" applyBorder="1" applyAlignment="1">
      <alignment vertical="center"/>
    </xf>
    <xf numFmtId="0" fontId="18" fillId="2" borderId="3" xfId="0" applyFont="1" applyFill="1" applyBorder="1">
      <alignment vertical="center"/>
    </xf>
    <xf numFmtId="0" fontId="18" fillId="2" borderId="4" xfId="0" applyFont="1" applyFill="1" applyBorder="1">
      <alignment vertical="center"/>
    </xf>
    <xf numFmtId="0" fontId="21" fillId="2" borderId="1" xfId="0" quotePrefix="1" applyFont="1" applyFill="1" applyBorder="1" applyAlignment="1">
      <alignment vertical="center"/>
    </xf>
    <xf numFmtId="0" fontId="40" fillId="2" borderId="0" xfId="0" applyFont="1" applyFill="1" applyAlignment="1">
      <alignment horizontal="center" vertical="center"/>
    </xf>
    <xf numFmtId="0" fontId="62"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2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7" xfId="0" applyFont="1" applyFill="1" applyBorder="1" applyAlignment="1">
      <alignment horizontal="center" vertical="center"/>
    </xf>
    <xf numFmtId="0" fontId="56"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1" xfId="0" applyFont="1" applyFill="1" applyBorder="1" applyAlignment="1">
      <alignment horizontal="center" vertical="center"/>
    </xf>
    <xf numFmtId="0" fontId="56" fillId="2" borderId="20" xfId="42" applyFont="1" applyFill="1" applyBorder="1" applyAlignment="1">
      <alignment horizontal="center" vertical="center"/>
    </xf>
    <xf numFmtId="0" fontId="4" fillId="2" borderId="0" xfId="0" applyFont="1" applyFill="1" applyBorder="1">
      <alignment vertical="center"/>
    </xf>
    <xf numFmtId="0" fontId="56" fillId="2" borderId="0" xfId="42" applyFont="1" applyFill="1">
      <alignment vertical="center"/>
    </xf>
    <xf numFmtId="0" fontId="60" fillId="2" borderId="1" xfId="0" quotePrefix="1" applyFont="1" applyFill="1" applyBorder="1" applyAlignment="1">
      <alignment horizontal="lef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15" fillId="2" borderId="0" xfId="0" applyFont="1" applyFill="1" applyAlignment="1">
      <alignment horizontal="left" vertical="center"/>
    </xf>
    <xf numFmtId="0" fontId="62" fillId="2" borderId="0" xfId="0" applyFont="1" applyFill="1" applyAlignment="1">
      <alignment horizontal="lef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Alignment="1">
      <alignment horizontal="left" vertical="center"/>
    </xf>
    <xf numFmtId="0" fontId="17" fillId="2" borderId="45" xfId="0" quotePrefix="1" applyFont="1" applyFill="1" applyBorder="1" applyAlignment="1">
      <alignment horizontal="center" vertical="center"/>
    </xf>
    <xf numFmtId="0" fontId="17" fillId="2" borderId="46"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8" xfId="0" quotePrefix="1" applyFont="1" applyFill="1" applyBorder="1" applyAlignment="1">
      <alignment horizontal="center" vertical="center"/>
    </xf>
    <xf numFmtId="0" fontId="17" fillId="2" borderId="25"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35" xfId="0" quotePrefix="1" applyFont="1" applyFill="1" applyBorder="1" applyAlignment="1">
      <alignment horizontal="center" vertical="center"/>
    </xf>
    <xf numFmtId="0" fontId="17" fillId="2" borderId="47" xfId="0" applyFont="1" applyFill="1" applyBorder="1" applyAlignment="1">
      <alignment horizontal="center" vertical="center"/>
    </xf>
    <xf numFmtId="0" fontId="45" fillId="0" borderId="14" xfId="0" applyFont="1" applyFill="1" applyBorder="1" applyAlignment="1">
      <alignment vertical="center" wrapText="1"/>
    </xf>
    <xf numFmtId="0" fontId="4" fillId="2" borderId="1" xfId="0" applyFont="1" applyFill="1" applyBorder="1" applyAlignment="1">
      <alignment horizontal="center" vertical="center"/>
    </xf>
    <xf numFmtId="0" fontId="21" fillId="0" borderId="1" xfId="0" quotePrefix="1" applyFont="1" applyFill="1" applyBorder="1" applyAlignment="1">
      <alignment vertical="center"/>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12" fillId="2" borderId="0" xfId="0" applyFont="1" applyFill="1" applyAlignment="1">
      <alignmen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7" fillId="2" borderId="0" xfId="0" applyFont="1" applyFill="1" applyAlignment="1">
      <alignment horizontal="left" vertical="center"/>
    </xf>
    <xf numFmtId="0" fontId="17" fillId="2" borderId="1" xfId="0" applyFont="1" applyFill="1" applyBorder="1" applyAlignment="1">
      <alignment horizontal="center" vertical="center"/>
    </xf>
    <xf numFmtId="0" fontId="0" fillId="0" borderId="1" xfId="0" applyBorder="1">
      <alignment vertical="center"/>
    </xf>
    <xf numFmtId="0" fontId="21" fillId="0" borderId="1" xfId="0" quotePrefix="1" applyFont="1" applyFill="1" applyBorder="1">
      <alignment vertical="center"/>
    </xf>
    <xf numFmtId="0" fontId="0" fillId="0" borderId="1" xfId="0" applyFill="1" applyBorder="1">
      <alignment vertical="center"/>
    </xf>
    <xf numFmtId="0" fontId="17" fillId="34" borderId="1" xfId="0" applyFont="1" applyFill="1" applyBorder="1">
      <alignment vertical="center"/>
    </xf>
    <xf numFmtId="0" fontId="17" fillId="34" borderId="1" xfId="0" quotePrefix="1" applyFont="1" applyFill="1" applyBorder="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7" fillId="0" borderId="1" xfId="0" applyFont="1" applyFill="1" applyBorder="1" applyAlignment="1">
      <alignment horizontal="center" vertical="center"/>
    </xf>
    <xf numFmtId="0" fontId="21" fillId="2" borderId="6" xfId="0" applyFont="1" applyFill="1" applyBorder="1" applyAlignment="1">
      <alignment vertical="center" wrapText="1"/>
    </xf>
    <xf numFmtId="0" fontId="21" fillId="2" borderId="7" xfId="0" applyFont="1" applyFill="1" applyBorder="1" applyAlignment="1">
      <alignment vertical="center" wrapText="1"/>
    </xf>
    <xf numFmtId="0" fontId="17" fillId="2" borderId="40" xfId="0" quotePrefix="1" applyFont="1" applyFill="1" applyBorder="1" applyAlignment="1">
      <alignment vertical="center"/>
    </xf>
    <xf numFmtId="0" fontId="17" fillId="2" borderId="38" xfId="0" quotePrefix="1" applyFont="1" applyFill="1" applyBorder="1" applyAlignment="1">
      <alignment vertical="center"/>
    </xf>
    <xf numFmtId="0" fontId="17" fillId="2" borderId="0" xfId="0" quotePrefix="1" applyFont="1" applyFill="1" applyBorder="1">
      <alignment vertical="center"/>
    </xf>
    <xf numFmtId="0" fontId="16" fillId="2" borderId="0" xfId="0" applyFont="1" applyFill="1" applyBorder="1">
      <alignment vertical="center"/>
    </xf>
    <xf numFmtId="0" fontId="4" fillId="2" borderId="1" xfId="0" applyFont="1" applyFill="1" applyBorder="1" applyAlignment="1">
      <alignment vertical="top"/>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8" xfId="0" quotePrefix="1" applyFont="1" applyFill="1" applyBorder="1" applyAlignment="1">
      <alignment horizontal="center" vertical="center"/>
    </xf>
    <xf numFmtId="0" fontId="17" fillId="2" borderId="39" xfId="0" applyFont="1" applyFill="1" applyBorder="1" applyAlignment="1">
      <alignment horizontal="center" vertical="center"/>
    </xf>
    <xf numFmtId="0" fontId="0" fillId="0" borderId="1" xfId="0" applyBorder="1" applyAlignment="1"/>
    <xf numFmtId="0" fontId="17" fillId="2" borderId="0" xfId="0" quotePrefix="1" applyFont="1" applyFill="1" applyBorder="1" applyAlignment="1">
      <alignment horizontal="center" vertical="center" wrapText="1"/>
    </xf>
    <xf numFmtId="0" fontId="17" fillId="2" borderId="0" xfId="0" quotePrefix="1" applyFont="1" applyFill="1" applyBorder="1" applyAlignment="1">
      <alignment vertical="center"/>
    </xf>
    <xf numFmtId="0" fontId="17" fillId="2" borderId="1"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45"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35"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7" fillId="35" borderId="10" xfId="0" applyFont="1" applyFill="1" applyBorder="1" applyAlignment="1" applyProtection="1">
      <alignment horizontal="left" vertical="center"/>
      <protection locked="0"/>
    </xf>
    <xf numFmtId="0" fontId="17" fillId="35" borderId="10" xfId="0" applyFont="1" applyFill="1" applyBorder="1" applyProtection="1">
      <alignment vertical="center"/>
      <protection locked="0"/>
    </xf>
    <xf numFmtId="0" fontId="17" fillId="2" borderId="1" xfId="0" quotePrefix="1" applyFont="1" applyFill="1" applyBorder="1" applyAlignment="1">
      <alignment horizontal="center" vertical="center"/>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86" xfId="0" applyFont="1" applyFill="1" applyBorder="1" applyAlignment="1">
      <alignment horizontal="center" vertical="center" wrapText="1"/>
    </xf>
    <xf numFmtId="164" fontId="17" fillId="2" borderId="46" xfId="0" applyNumberFormat="1"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7" fillId="2" borderId="14" xfId="0" applyFont="1" applyFill="1" applyBorder="1" applyAlignment="1">
      <alignment horizontal="center" vertical="center" wrapText="1"/>
    </xf>
    <xf numFmtId="164" fontId="17" fillId="2" borderId="25" xfId="0" applyNumberFormat="1" applyFont="1" applyFill="1" applyBorder="1" applyAlignment="1">
      <alignment horizontal="center" vertical="center"/>
    </xf>
    <xf numFmtId="164" fontId="17" fillId="2" borderId="41" xfId="0" applyNumberFormat="1" applyFont="1" applyFill="1" applyBorder="1" applyAlignment="1">
      <alignment horizontal="center" vertical="center"/>
    </xf>
    <xf numFmtId="164" fontId="17" fillId="2" borderId="46" xfId="0" applyNumberFormat="1" applyFont="1" applyFill="1" applyBorder="1" applyAlignment="1">
      <alignment horizontal="center" vertical="center"/>
    </xf>
    <xf numFmtId="164" fontId="17" fillId="2" borderId="35" xfId="0" applyNumberFormat="1" applyFont="1" applyFill="1" applyBorder="1" applyAlignment="1">
      <alignment horizontal="center" vertical="center"/>
    </xf>
    <xf numFmtId="164" fontId="17" fillId="2" borderId="42" xfId="0" applyNumberFormat="1" applyFont="1" applyFill="1" applyBorder="1" applyAlignment="1">
      <alignment horizontal="center" vertical="center"/>
    </xf>
    <xf numFmtId="165" fontId="17" fillId="2" borderId="46" xfId="0" applyNumberFormat="1" applyFont="1" applyFill="1" applyBorder="1" applyAlignment="1">
      <alignment horizontal="center" vertical="center"/>
    </xf>
    <xf numFmtId="165" fontId="17" fillId="2" borderId="25" xfId="0" applyNumberFormat="1" applyFont="1" applyFill="1" applyBorder="1" applyAlignment="1">
      <alignment horizontal="center" vertical="center"/>
    </xf>
    <xf numFmtId="165" fontId="17" fillId="2" borderId="41" xfId="0" applyNumberFormat="1" applyFont="1" applyFill="1" applyBorder="1" applyAlignment="1">
      <alignment horizontal="center" vertical="center"/>
    </xf>
    <xf numFmtId="0" fontId="16" fillId="2" borderId="46" xfId="0" quotePrefix="1" applyFont="1" applyFill="1" applyBorder="1" applyAlignment="1">
      <alignment horizontal="center" vertical="center"/>
    </xf>
    <xf numFmtId="0" fontId="16" fillId="2" borderId="47" xfId="0" applyFont="1" applyFill="1" applyBorder="1" applyAlignment="1">
      <alignment horizontal="center" vertical="center"/>
    </xf>
    <xf numFmtId="0" fontId="16" fillId="2" borderId="38" xfId="0" applyFont="1" applyFill="1" applyBorder="1" applyAlignment="1">
      <alignment horizontal="center" vertical="center"/>
    </xf>
    <xf numFmtId="0" fontId="40" fillId="2" borderId="11" xfId="0" quotePrefix="1" applyFont="1" applyFill="1" applyBorder="1" applyAlignment="1">
      <alignment horizontal="center" vertical="center" wrapText="1"/>
    </xf>
    <xf numFmtId="0" fontId="16" fillId="2" borderId="91" xfId="0" applyFont="1" applyFill="1" applyBorder="1" applyAlignment="1">
      <alignment vertical="center"/>
    </xf>
    <xf numFmtId="0" fontId="16" fillId="2" borderId="85" xfId="0" quotePrefix="1" applyFont="1" applyFill="1" applyBorder="1" applyAlignment="1">
      <alignment horizontal="center" vertical="center"/>
    </xf>
    <xf numFmtId="0" fontId="16" fillId="2" borderId="85" xfId="0" applyFont="1" applyFill="1" applyBorder="1" applyAlignment="1">
      <alignment horizontal="center" vertical="center"/>
    </xf>
    <xf numFmtId="0" fontId="16" fillId="2" borderId="88" xfId="0" applyFont="1" applyFill="1" applyBorder="1" applyAlignment="1">
      <alignment horizontal="center" vertical="center"/>
    </xf>
    <xf numFmtId="164" fontId="17" fillId="2" borderId="72" xfId="0" applyNumberFormat="1" applyFont="1" applyFill="1" applyBorder="1" applyAlignment="1">
      <alignment horizontal="center" vertical="center"/>
    </xf>
    <xf numFmtId="164" fontId="17" fillId="2" borderId="22" xfId="0" applyNumberFormat="1" applyFont="1" applyFill="1" applyBorder="1" applyAlignment="1">
      <alignment horizontal="center" vertical="center"/>
    </xf>
    <xf numFmtId="0" fontId="17" fillId="2" borderId="9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56" fillId="2" borderId="0" xfId="42" applyFont="1" applyFill="1" applyAlignment="1">
      <alignment horizontal="left" vertical="center"/>
    </xf>
    <xf numFmtId="0" fontId="40"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Alignment="1">
      <alignment horizontal="left" vertical="center" wrapText="1"/>
    </xf>
    <xf numFmtId="0" fontId="4" fillId="2" borderId="46" xfId="0" applyFont="1" applyFill="1" applyBorder="1" applyAlignment="1">
      <alignment horizontal="left" vertical="center" wrapText="1"/>
    </xf>
    <xf numFmtId="0" fontId="41" fillId="2" borderId="76" xfId="0" applyFont="1" applyFill="1" applyBorder="1" applyAlignment="1">
      <alignment horizontal="left" vertical="center" wrapText="1"/>
    </xf>
    <xf numFmtId="0" fontId="41" fillId="2" borderId="77" xfId="0" applyFont="1" applyFill="1" applyBorder="1" applyAlignment="1">
      <alignment horizontal="left" vertical="center" wrapText="1"/>
    </xf>
    <xf numFmtId="0" fontId="41" fillId="2" borderId="81" xfId="0" applyFont="1" applyFill="1" applyBorder="1" applyAlignment="1">
      <alignment horizontal="left" vertical="center" wrapText="1"/>
    </xf>
    <xf numFmtId="0" fontId="41" fillId="2" borderId="82" xfId="0" applyFont="1" applyFill="1" applyBorder="1" applyAlignment="1">
      <alignment horizontal="left" vertical="center" wrapText="1"/>
    </xf>
    <xf numFmtId="0" fontId="10"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42" fillId="2" borderId="48" xfId="0" applyFont="1" applyFill="1" applyBorder="1" applyAlignment="1">
      <alignment horizontal="left" vertical="center" wrapText="1"/>
    </xf>
    <xf numFmtId="0" fontId="42" fillId="2" borderId="49" xfId="0" applyFont="1" applyFill="1" applyBorder="1" applyAlignment="1">
      <alignment horizontal="left" vertical="center" wrapText="1"/>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0" xfId="0" applyFont="1" applyFill="1" applyAlignment="1">
      <alignment horizontal="center" vertical="center"/>
    </xf>
    <xf numFmtId="0" fontId="40" fillId="2" borderId="0" xfId="0" applyFont="1" applyFill="1" applyAlignment="1">
      <alignment horizontal="left"/>
    </xf>
    <xf numFmtId="0" fontId="9" fillId="2" borderId="8" xfId="0" applyFont="1" applyFill="1" applyBorder="1" applyAlignment="1">
      <alignment horizontal="left" vertical="center"/>
    </xf>
    <xf numFmtId="0" fontId="9" fillId="2" borderId="10" xfId="0" applyFont="1" applyFill="1" applyBorder="1" applyAlignment="1">
      <alignment horizontal="left" vertical="center"/>
    </xf>
    <xf numFmtId="0" fontId="63" fillId="2" borderId="1" xfId="42" applyFont="1" applyFill="1" applyBorder="1" applyAlignment="1">
      <alignment horizontal="left" vertical="center"/>
    </xf>
    <xf numFmtId="0" fontId="45" fillId="2" borderId="1"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 xfId="0" applyFont="1" applyFill="1" applyBorder="1" applyAlignment="1">
      <alignment horizontal="left" vertical="center"/>
    </xf>
    <xf numFmtId="0" fontId="15" fillId="2" borderId="0" xfId="0" applyFont="1" applyFill="1" applyAlignment="1">
      <alignment horizontal="left"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0" xfId="0" applyFont="1" applyFill="1" applyAlignment="1">
      <alignment horizontal="left"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6" fillId="2" borderId="0" xfId="0" applyFont="1" applyFill="1" applyAlignment="1">
      <alignment horizontal="left" vertical="center"/>
    </xf>
    <xf numFmtId="0" fontId="17" fillId="2" borderId="1" xfId="0" applyFont="1" applyFill="1" applyBorder="1" applyAlignment="1">
      <alignment horizontal="center" vertical="center" wrapText="1"/>
    </xf>
    <xf numFmtId="0" fontId="15" fillId="2" borderId="0" xfId="0" applyFont="1" applyFill="1" applyBorder="1" applyAlignment="1">
      <alignment horizontal="left" vertical="center"/>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17" fillId="2" borderId="53" xfId="0" applyFont="1" applyFill="1" applyBorder="1" applyAlignment="1">
      <alignment horizontal="center" vertical="center"/>
    </xf>
    <xf numFmtId="0" fontId="17" fillId="2" borderId="1" xfId="0" applyFont="1" applyFill="1" applyBorder="1" applyAlignment="1">
      <alignment horizontal="center" vertical="center"/>
    </xf>
    <xf numFmtId="0" fontId="4" fillId="2" borderId="62" xfId="0" quotePrefix="1" applyFont="1" applyFill="1" applyBorder="1" applyAlignment="1">
      <alignment horizontal="center" vertical="center"/>
    </xf>
    <xf numFmtId="0" fontId="4" fillId="2" borderId="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quotePrefix="1" applyFont="1" applyFill="1" applyBorder="1" applyAlignment="1">
      <alignment horizontal="center" vertical="center"/>
    </xf>
    <xf numFmtId="0" fontId="4" fillId="2" borderId="6" xfId="0" applyFont="1" applyFill="1" applyBorder="1" applyAlignment="1">
      <alignment horizontal="center" vertical="center"/>
    </xf>
    <xf numFmtId="0" fontId="4" fillId="2" borderId="53" xfId="0" applyFont="1" applyFill="1" applyBorder="1" applyAlignment="1">
      <alignment horizontal="center" vertical="center"/>
    </xf>
    <xf numFmtId="0" fontId="17" fillId="2" borderId="62" xfId="0" applyFont="1" applyFill="1" applyBorder="1" applyAlignment="1">
      <alignment horizontal="center" vertical="center"/>
    </xf>
    <xf numFmtId="0" fontId="17" fillId="2" borderId="5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66" xfId="0" quotePrefix="1" applyFont="1" applyFill="1" applyBorder="1" applyAlignment="1">
      <alignment horizontal="center" vertical="center"/>
    </xf>
    <xf numFmtId="0" fontId="4" fillId="2" borderId="67" xfId="0" applyFont="1" applyFill="1" applyBorder="1" applyAlignment="1">
      <alignment horizontal="center" vertical="center"/>
    </xf>
    <xf numFmtId="0" fontId="21" fillId="2" borderId="4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4" fillId="2" borderId="38" xfId="0" quotePrefix="1"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57" xfId="0" applyFont="1" applyFill="1" applyBorder="1" applyAlignment="1">
      <alignment horizontal="center" vertical="center"/>
    </xf>
    <xf numFmtId="0" fontId="17" fillId="2" borderId="71" xfId="0" applyFont="1" applyFill="1" applyBorder="1" applyAlignment="1">
      <alignment horizontal="center" vertical="center"/>
    </xf>
    <xf numFmtId="0" fontId="17" fillId="2" borderId="69"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19" xfId="0" applyFont="1" applyFill="1" applyBorder="1" applyAlignment="1">
      <alignment horizontal="center" vertical="center" wrapText="1"/>
    </xf>
    <xf numFmtId="0" fontId="21" fillId="2" borderId="50" xfId="0" applyFont="1" applyFill="1" applyBorder="1" applyAlignment="1">
      <alignment horizontal="center" vertical="center"/>
    </xf>
    <xf numFmtId="0" fontId="21" fillId="2" borderId="59"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58"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4" fillId="2" borderId="54" xfId="0" quotePrefix="1" applyFont="1" applyFill="1" applyBorder="1" applyAlignment="1">
      <alignment horizontal="center"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73" xfId="0" applyFont="1" applyFill="1" applyBorder="1" applyAlignment="1">
      <alignment horizontal="center" vertical="center"/>
    </xf>
    <xf numFmtId="0" fontId="4" fillId="2" borderId="35" xfId="0" quotePrefix="1" applyFont="1" applyFill="1" applyBorder="1" applyAlignment="1">
      <alignment horizontal="center" vertical="center"/>
    </xf>
    <xf numFmtId="0" fontId="4" fillId="2" borderId="25"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35"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2"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43" xfId="0" quotePrefix="1" applyFont="1" applyFill="1" applyBorder="1" applyAlignment="1">
      <alignment horizontal="center" vertical="center"/>
    </xf>
    <xf numFmtId="0" fontId="4" fillId="2" borderId="66" xfId="0" applyFont="1" applyFill="1" applyBorder="1" applyAlignment="1">
      <alignment horizontal="center" vertical="center"/>
    </xf>
    <xf numFmtId="0" fontId="21" fillId="2" borderId="68"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72" xfId="0" applyFont="1" applyFill="1" applyBorder="1" applyAlignment="1">
      <alignment horizontal="center" vertical="center"/>
    </xf>
    <xf numFmtId="0" fontId="21"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1" fillId="35" borderId="8" xfId="0" applyFont="1" applyFill="1" applyBorder="1" applyAlignment="1" applyProtection="1">
      <alignment horizontal="center" vertical="center"/>
      <protection locked="0"/>
    </xf>
    <xf numFmtId="0" fontId="21" fillId="35" borderId="9"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17" fillId="35" borderId="17" xfId="0" applyNumberFormat="1" applyFont="1" applyFill="1" applyBorder="1" applyAlignment="1" applyProtection="1">
      <alignment horizontal="center" vertical="center"/>
      <protection locked="0"/>
    </xf>
    <xf numFmtId="0" fontId="17" fillId="35" borderId="13" xfId="0" applyNumberFormat="1" applyFont="1" applyFill="1" applyBorder="1" applyAlignment="1" applyProtection="1">
      <alignment horizontal="center" vertical="center"/>
      <protection locked="0"/>
    </xf>
    <xf numFmtId="0" fontId="17" fillId="35" borderId="84" xfId="0" applyNumberFormat="1" applyFont="1" applyFill="1" applyBorder="1" applyAlignment="1" applyProtection="1">
      <alignment horizontal="center" vertical="center"/>
      <protection locked="0"/>
    </xf>
    <xf numFmtId="0" fontId="17" fillId="35" borderId="17" xfId="0" quotePrefix="1" applyNumberFormat="1" applyFont="1" applyFill="1" applyBorder="1" applyAlignment="1" applyProtection="1">
      <alignment horizontal="center" vertical="center" wrapText="1"/>
      <protection locked="0"/>
    </xf>
    <xf numFmtId="0" fontId="17" fillId="35" borderId="13" xfId="0" quotePrefix="1" applyNumberFormat="1" applyFont="1" applyFill="1" applyBorder="1" applyAlignment="1" applyProtection="1">
      <alignment horizontal="center" vertical="center" wrapText="1"/>
      <protection locked="0"/>
    </xf>
    <xf numFmtId="0" fontId="17" fillId="35" borderId="15" xfId="0" quotePrefix="1" applyNumberFormat="1" applyFont="1" applyFill="1" applyBorder="1" applyAlignment="1" applyProtection="1">
      <alignment horizontal="center" vertical="center" wrapText="1"/>
      <protection locked="0"/>
    </xf>
    <xf numFmtId="0" fontId="17" fillId="2" borderId="39" xfId="0" applyFont="1" applyFill="1" applyBorder="1" applyAlignment="1">
      <alignment horizontal="center" vertical="center"/>
    </xf>
    <xf numFmtId="0" fontId="17" fillId="2" borderId="43" xfId="0" applyFont="1" applyFill="1" applyBorder="1" applyAlignment="1">
      <alignment horizontal="center" vertical="center"/>
    </xf>
    <xf numFmtId="0" fontId="21" fillId="35" borderId="51" xfId="0" applyFont="1" applyFill="1" applyBorder="1" applyAlignment="1" applyProtection="1">
      <alignment horizontal="center" vertical="center"/>
      <protection locked="0"/>
    </xf>
    <xf numFmtId="0" fontId="16" fillId="2" borderId="18"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46" xfId="0" applyFont="1" applyFill="1" applyBorder="1" applyAlignment="1">
      <alignment horizontal="center" vertical="center"/>
    </xf>
    <xf numFmtId="0" fontId="16" fillId="35" borderId="89"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84" xfId="0" quotePrefix="1" applyFont="1" applyFill="1" applyBorder="1" applyAlignment="1" applyProtection="1">
      <alignment horizontal="center" vertical="center" wrapText="1"/>
      <protection locked="0"/>
    </xf>
    <xf numFmtId="0" fontId="16" fillId="2" borderId="19" xfId="0" applyFont="1" applyFill="1" applyBorder="1" applyAlignment="1">
      <alignment horizontal="center" vertical="center" wrapText="1"/>
    </xf>
    <xf numFmtId="0" fontId="40" fillId="35" borderId="17" xfId="0" quotePrefix="1" applyFont="1" applyFill="1" applyBorder="1" applyAlignment="1" applyProtection="1">
      <alignment horizontal="center" vertical="center" wrapText="1"/>
      <protection locked="0"/>
    </xf>
    <xf numFmtId="0" fontId="40" fillId="35" borderId="13" xfId="0" quotePrefix="1" applyFont="1" applyFill="1" applyBorder="1" applyAlignment="1" applyProtection="1">
      <alignment horizontal="center" vertical="center" wrapText="1"/>
      <protection locked="0"/>
    </xf>
    <xf numFmtId="0" fontId="40" fillId="35" borderId="15" xfId="0" quotePrefix="1" applyFont="1" applyFill="1" applyBorder="1" applyAlignment="1" applyProtection="1">
      <alignment horizontal="center" vertical="center" wrapText="1"/>
      <protection locked="0"/>
    </xf>
    <xf numFmtId="0" fontId="17" fillId="35" borderId="17" xfId="0" applyFont="1" applyFill="1" applyBorder="1" applyAlignment="1" applyProtection="1">
      <alignment horizontal="center" vertical="center"/>
      <protection locked="0"/>
    </xf>
    <xf numFmtId="0" fontId="17" fillId="35" borderId="13" xfId="0" applyFont="1" applyFill="1" applyBorder="1" applyAlignment="1" applyProtection="1">
      <alignment horizontal="center" vertical="center"/>
      <protection locked="0"/>
    </xf>
    <xf numFmtId="0" fontId="17" fillId="35" borderId="15"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8" xfId="0" applyFont="1" applyFill="1" applyBorder="1" applyAlignment="1">
      <alignment horizontal="left" vertical="center"/>
    </xf>
    <xf numFmtId="0" fontId="17" fillId="2" borderId="10" xfId="0" applyFont="1" applyFill="1" applyBorder="1" applyAlignment="1">
      <alignment horizontal="left" vertical="center"/>
    </xf>
    <xf numFmtId="0" fontId="17" fillId="2" borderId="6"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6"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7" xfId="0" applyFont="1" applyFill="1" applyBorder="1" applyAlignment="1">
      <alignment horizontal="left" vertical="center"/>
    </xf>
    <xf numFmtId="0" fontId="17" fillId="35" borderId="8" xfId="0" applyFont="1" applyFill="1" applyBorder="1" applyAlignment="1" applyProtection="1">
      <alignment horizontal="center" vertical="center"/>
      <protection locked="0"/>
    </xf>
    <xf numFmtId="0" fontId="17" fillId="35" borderId="9" xfId="0" applyFont="1" applyFill="1" applyBorder="1" applyAlignment="1" applyProtection="1">
      <alignment horizontal="center" vertical="center"/>
      <protection locked="0"/>
    </xf>
    <xf numFmtId="0" fontId="17" fillId="35" borderId="10" xfId="0" applyFont="1" applyFill="1" applyBorder="1" applyAlignment="1" applyProtection="1">
      <alignment horizontal="center" vertical="center"/>
      <protection locked="0"/>
    </xf>
    <xf numFmtId="0" fontId="17" fillId="35" borderId="1" xfId="0" applyFont="1" applyFill="1" applyBorder="1" applyAlignment="1" applyProtection="1">
      <alignment horizontal="center" vertical="center"/>
      <protection locked="0"/>
    </xf>
    <xf numFmtId="0" fontId="21" fillId="35" borderId="8" xfId="0" quotePrefix="1" applyFont="1" applyFill="1" applyBorder="1" applyAlignment="1" applyProtection="1">
      <alignment horizontal="center" vertical="center"/>
      <protection locked="0"/>
    </xf>
    <xf numFmtId="0" fontId="21" fillId="35" borderId="9" xfId="0" quotePrefix="1" applyFont="1" applyFill="1" applyBorder="1" applyAlignment="1" applyProtection="1">
      <alignment horizontal="center" vertical="center"/>
      <protection locked="0"/>
    </xf>
    <xf numFmtId="0" fontId="21" fillId="35" borderId="10" xfId="0" quotePrefix="1" applyFont="1" applyFill="1" applyBorder="1" applyAlignment="1" applyProtection="1">
      <alignment horizontal="center" vertical="center"/>
      <protection locked="0"/>
    </xf>
    <xf numFmtId="0" fontId="17" fillId="35" borderId="89" xfId="0" quotePrefix="1" applyFont="1" applyFill="1" applyBorder="1" applyAlignment="1" applyProtection="1">
      <alignment horizontal="center" vertical="center" wrapText="1"/>
      <protection locked="0"/>
    </xf>
    <xf numFmtId="0" fontId="17" fillId="35" borderId="13" xfId="0" quotePrefix="1" applyFont="1" applyFill="1" applyBorder="1" applyAlignment="1" applyProtection="1">
      <alignment horizontal="center" vertical="center" wrapText="1"/>
      <protection locked="0"/>
    </xf>
    <xf numFmtId="0" fontId="17" fillId="35" borderId="15" xfId="0" quotePrefix="1" applyFont="1" applyFill="1" applyBorder="1" applyAlignment="1" applyProtection="1">
      <alignment horizontal="center" vertical="center" wrapText="1"/>
      <protection locked="0"/>
    </xf>
    <xf numFmtId="0" fontId="17" fillId="35" borderId="88" xfId="0" quotePrefix="1" applyFont="1" applyFill="1" applyBorder="1" applyAlignment="1" applyProtection="1">
      <alignment horizontal="center" vertical="center" wrapText="1"/>
      <protection locked="0"/>
    </xf>
    <xf numFmtId="0" fontId="17" fillId="35" borderId="14" xfId="0" quotePrefix="1" applyFont="1" applyFill="1" applyBorder="1" applyAlignment="1" applyProtection="1">
      <alignment horizontal="center" vertical="center" wrapText="1"/>
      <protection locked="0"/>
    </xf>
    <xf numFmtId="0" fontId="17" fillId="35" borderId="16" xfId="0" quotePrefix="1"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xf>
    <xf numFmtId="0" fontId="17" fillId="2" borderId="47" xfId="0" applyFont="1" applyFill="1" applyBorder="1" applyAlignment="1">
      <alignment horizontal="center" vertical="center"/>
    </xf>
    <xf numFmtId="0" fontId="17" fillId="35" borderId="89" xfId="0" applyFont="1" applyFill="1" applyBorder="1" applyAlignment="1" applyProtection="1">
      <alignment horizontal="center" vertical="center"/>
      <protection locked="0"/>
    </xf>
    <xf numFmtId="0" fontId="17" fillId="35" borderId="84" xfId="0" applyFont="1" applyFill="1" applyBorder="1" applyAlignment="1" applyProtection="1">
      <alignment horizontal="center" vertical="center"/>
      <protection locked="0"/>
    </xf>
    <xf numFmtId="0" fontId="62" fillId="2" borderId="0" xfId="0" applyFont="1" applyFill="1" applyAlignment="1">
      <alignment horizontal="left" vertical="center"/>
    </xf>
    <xf numFmtId="0" fontId="17" fillId="2" borderId="38" xfId="0" quotePrefix="1" applyFont="1" applyFill="1" applyBorder="1" applyAlignment="1">
      <alignment horizontal="center" vertical="center"/>
    </xf>
    <xf numFmtId="49" fontId="17" fillId="0" borderId="85" xfId="0" applyNumberFormat="1" applyFont="1" applyBorder="1" applyAlignment="1">
      <alignment horizontal="center"/>
    </xf>
    <xf numFmtId="49" fontId="17" fillId="0" borderId="90" xfId="0" applyNumberFormat="1" applyFont="1" applyBorder="1" applyAlignment="1">
      <alignment horizontal="center"/>
    </xf>
    <xf numFmtId="0" fontId="17" fillId="35" borderId="88" xfId="0" applyFont="1" applyFill="1" applyBorder="1" applyAlignment="1" applyProtection="1">
      <alignment horizontal="center" vertical="center"/>
      <protection locked="0"/>
    </xf>
    <xf numFmtId="0" fontId="17" fillId="35" borderId="14" xfId="0" applyFont="1" applyFill="1" applyBorder="1" applyAlignment="1" applyProtection="1">
      <alignment horizontal="center" vertical="center"/>
      <protection locked="0"/>
    </xf>
    <xf numFmtId="0" fontId="17" fillId="35" borderId="16" xfId="0" applyFont="1" applyFill="1" applyBorder="1" applyAlignment="1" applyProtection="1">
      <alignment horizontal="center" vertical="center"/>
      <protection locked="0"/>
    </xf>
    <xf numFmtId="0" fontId="9" fillId="2" borderId="1" xfId="0" quotePrefix="1" applyFont="1" applyFill="1" applyBorder="1" applyAlignment="1">
      <alignment horizontal="center" vertical="center" wrapText="1"/>
    </xf>
    <xf numFmtId="0" fontId="0" fillId="35" borderId="8" xfId="0" applyFill="1" applyBorder="1" applyAlignment="1" applyProtection="1">
      <alignment horizontal="center" vertical="center"/>
      <protection locked="0"/>
    </xf>
    <xf numFmtId="0" fontId="0" fillId="35" borderId="9"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7" fillId="35" borderId="8" xfId="0" applyFont="1" applyFill="1" applyBorder="1" applyAlignment="1" applyProtection="1">
      <alignment horizontal="center" vertical="top" wrapText="1"/>
      <protection locked="0"/>
    </xf>
    <xf numFmtId="0" fontId="17" fillId="35" borderId="9" xfId="0" applyFont="1" applyFill="1" applyBorder="1" applyAlignment="1" applyProtection="1">
      <alignment horizontal="center" vertical="top" wrapText="1"/>
      <protection locked="0"/>
    </xf>
    <xf numFmtId="0" fontId="17" fillId="35" borderId="10" xfId="0" applyFont="1" applyFill="1" applyBorder="1" applyAlignment="1" applyProtection="1">
      <alignment horizontal="center" vertical="top" wrapText="1"/>
      <protection locked="0"/>
    </xf>
    <xf numFmtId="0" fontId="3" fillId="35" borderId="8"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xf numFmtId="0" fontId="21" fillId="35" borderId="8" xfId="0" applyFont="1" applyFill="1" applyBorder="1" applyAlignment="1">
      <alignment horizontal="center" vertical="center" wrapText="1"/>
    </xf>
    <xf numFmtId="0" fontId="21" fillId="35" borderId="9"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8" xfId="0" applyFont="1" applyFill="1" applyBorder="1" applyAlignment="1" applyProtection="1">
      <alignment horizontal="center" vertical="center" wrapText="1"/>
      <protection locked="0"/>
    </xf>
    <xf numFmtId="0" fontId="21" fillId="35" borderId="9" xfId="0" applyFont="1" applyFill="1" applyBorder="1" applyAlignment="1" applyProtection="1">
      <alignment horizontal="center" vertical="center" wrapText="1"/>
      <protection locked="0"/>
    </xf>
    <xf numFmtId="0" fontId="21" fillId="35" borderId="10" xfId="0" applyFont="1" applyFill="1" applyBorder="1" applyAlignment="1" applyProtection="1">
      <alignment horizontal="center" vertical="center" wrapText="1"/>
      <protection locked="0"/>
    </xf>
    <xf numFmtId="0" fontId="17" fillId="35" borderId="93" xfId="0" applyFont="1" applyFill="1" applyBorder="1" applyAlignment="1" applyProtection="1">
      <alignment horizontal="center" vertical="center"/>
      <protection locked="0"/>
    </xf>
    <xf numFmtId="0" fontId="17" fillId="35" borderId="94" xfId="0" applyFont="1" applyFill="1" applyBorder="1" applyAlignment="1" applyProtection="1">
      <alignment horizontal="center" vertical="center"/>
      <protection locked="0"/>
    </xf>
    <xf numFmtId="0" fontId="17" fillId="35" borderId="65" xfId="0" applyFont="1" applyFill="1" applyBorder="1" applyAlignment="1" applyProtection="1">
      <alignment horizontal="center" vertical="center"/>
      <protection locked="0"/>
    </xf>
    <xf numFmtId="0" fontId="10" fillId="35" borderId="8" xfId="0" applyFont="1" applyFill="1" applyBorder="1" applyAlignment="1" applyProtection="1">
      <alignment horizontal="center" vertical="center"/>
      <protection locked="0"/>
    </xf>
    <xf numFmtId="0" fontId="10" fillId="35" borderId="9" xfId="0" applyFont="1" applyFill="1" applyBorder="1" applyAlignment="1" applyProtection="1">
      <alignment horizontal="center" vertical="center"/>
      <protection locked="0"/>
    </xf>
    <xf numFmtId="0" fontId="10" fillId="35" borderId="10" xfId="0" applyFont="1" applyFill="1" applyBorder="1" applyAlignment="1" applyProtection="1">
      <alignment horizontal="center" vertical="center"/>
      <protection locked="0"/>
    </xf>
    <xf numFmtId="0" fontId="4" fillId="35" borderId="8" xfId="0" applyFont="1" applyFill="1" applyBorder="1" applyAlignment="1" applyProtection="1">
      <alignment horizontal="center" vertical="center" wrapText="1"/>
      <protection locked="0"/>
    </xf>
    <xf numFmtId="0" fontId="4" fillId="35" borderId="9"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10" fillId="35" borderId="8" xfId="0" applyFont="1" applyFill="1" applyBorder="1" applyAlignment="1" applyProtection="1">
      <alignment horizontal="center" vertical="center" wrapText="1"/>
      <protection locked="0"/>
    </xf>
    <xf numFmtId="0" fontId="10" fillId="35" borderId="9" xfId="0"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locked="0"/>
    </xf>
    <xf numFmtId="0" fontId="17" fillId="35" borderId="8" xfId="0" quotePrefix="1" applyFont="1" applyFill="1" applyBorder="1" applyAlignment="1" applyProtection="1">
      <alignment horizontal="center" vertical="center" wrapText="1"/>
      <protection locked="0"/>
    </xf>
    <xf numFmtId="0" fontId="17" fillId="35" borderId="10" xfId="0" quotePrefix="1" applyFont="1" applyFill="1" applyBorder="1" applyAlignment="1" applyProtection="1">
      <alignment horizontal="center" vertical="center"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571500</xdr:colOff>
          <xdr:row>4</xdr:row>
          <xdr:rowOff>142875</xdr:rowOff>
        </xdr:to>
        <xdr:sp macro="" textlink="">
          <xdr:nvSpPr>
            <xdr:cNvPr id="92162" name="TextBox1" hidden="1">
              <a:extLst>
                <a:ext uri="{63B3BB69-23CF-44E3-9099-C40C66FF867C}">
                  <a14:compatExt spid="_x0000_s92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571500</xdr:colOff>
          <xdr:row>36</xdr:row>
          <xdr:rowOff>200025</xdr:rowOff>
        </xdr:to>
        <xdr:sp macro="" textlink="">
          <xdr:nvSpPr>
            <xdr:cNvPr id="92164" name="TextBox2" hidden="1">
              <a:extLst>
                <a:ext uri="{63B3BB69-23CF-44E3-9099-C40C66FF867C}">
                  <a14:compatExt spid="_x0000_s92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571500</xdr:colOff>
          <xdr:row>46</xdr:row>
          <xdr:rowOff>171450</xdr:rowOff>
        </xdr:to>
        <xdr:sp macro="" textlink="">
          <xdr:nvSpPr>
            <xdr:cNvPr id="92165" name="TextBox3" hidden="1">
              <a:extLst>
                <a:ext uri="{63B3BB69-23CF-44E3-9099-C40C66FF867C}">
                  <a14:compatExt spid="_x0000_s92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571500</xdr:colOff>
          <xdr:row>61</xdr:row>
          <xdr:rowOff>180975</xdr:rowOff>
        </xdr:to>
        <xdr:sp macro="" textlink="">
          <xdr:nvSpPr>
            <xdr:cNvPr id="92166" name="TextBox4" hidden="1">
              <a:extLst>
                <a:ext uri="{63B3BB69-23CF-44E3-9099-C40C66FF867C}">
                  <a14:compatExt spid="_x0000_s92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571500</xdr:colOff>
          <xdr:row>72</xdr:row>
          <xdr:rowOff>171450</xdr:rowOff>
        </xdr:to>
        <xdr:sp macro="" textlink="">
          <xdr:nvSpPr>
            <xdr:cNvPr id="92167" name="TextBox5" hidden="1">
              <a:extLst>
                <a:ext uri="{63B3BB69-23CF-44E3-9099-C40C66FF867C}">
                  <a14:compatExt spid="_x0000_s92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92168" name="Check Box 8" hidden="1">
              <a:extLst>
                <a:ext uri="{63B3BB69-23CF-44E3-9099-C40C66FF867C}">
                  <a14:compatExt spid="_x0000_s9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92169" name="Check Box 9" hidden="1">
              <a:extLst>
                <a:ext uri="{63B3BB69-23CF-44E3-9099-C40C66FF867C}">
                  <a14:compatExt spid="_x0000_s9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92173" name="Check Box 13" hidden="1">
              <a:extLst>
                <a:ext uri="{63B3BB69-23CF-44E3-9099-C40C66FF867C}">
                  <a14:compatExt spid="_x0000_s9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92174" name="Check Box 14" hidden="1">
              <a:extLst>
                <a:ext uri="{63B3BB69-23CF-44E3-9099-C40C66FF867C}">
                  <a14:compatExt spid="_x0000_s9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92175" name="Check Box 15" hidden="1">
              <a:extLst>
                <a:ext uri="{63B3BB69-23CF-44E3-9099-C40C66FF867C}">
                  <a14:compatExt spid="_x0000_s9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495300</xdr:colOff>
          <xdr:row>103</xdr:row>
          <xdr:rowOff>161925</xdr:rowOff>
        </xdr:to>
        <xdr:sp macro="" textlink="">
          <xdr:nvSpPr>
            <xdr:cNvPr id="92176" name="TextBox6" hidden="1">
              <a:extLst>
                <a:ext uri="{63B3BB69-23CF-44E3-9099-C40C66FF867C}">
                  <a14:compatExt spid="_x0000_s92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C%20Readiness%20Test%20Procedures%20(Version%201.8).pdf" TargetMode="External"/><Relationship Id="rId2" Type="http://schemas.openxmlformats.org/officeDocument/2006/relationships/hyperlink" Target="http://www.hkex.com.hk/eng/prod/dataprod/omd/Documents/OMD-C%20Readiness%20Test%20Procedures%20(Version%201.8).pdf"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www.hkex.com.hk/eng/prod/dataprod/omd/Documents/OMD_On-Boarding_Tools_User_Guide_1_4.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8"/>
  <sheetViews>
    <sheetView tabSelected="1" workbookViewId="0">
      <selection activeCell="A5" sqref="A5"/>
    </sheetView>
  </sheetViews>
  <sheetFormatPr defaultRowHeight="15"/>
  <cols>
    <col min="1" max="1" width="3.28515625" style="3" bestFit="1" customWidth="1"/>
    <col min="2" max="2" width="5.85546875" style="3" bestFit="1" customWidth="1"/>
    <col min="3" max="3" width="13.28515625" style="3" bestFit="1" customWidth="1"/>
    <col min="4" max="4" width="9.140625" style="3" bestFit="1" customWidth="1"/>
    <col min="5" max="5" width="83.5703125" style="3" bestFit="1" customWidth="1"/>
    <col min="6" max="16384" width="9.140625" style="3"/>
  </cols>
  <sheetData>
    <row r="1" spans="1:11" ht="26.25">
      <c r="A1" s="387" t="s">
        <v>77</v>
      </c>
      <c r="B1" s="387"/>
      <c r="C1" s="387"/>
      <c r="D1" s="387"/>
      <c r="E1" s="387"/>
      <c r="F1" s="387"/>
      <c r="G1" s="387"/>
      <c r="H1" s="387"/>
      <c r="I1" s="387"/>
      <c r="J1" s="387"/>
      <c r="K1" s="387"/>
    </row>
    <row r="2" spans="1:11" ht="26.25">
      <c r="A2" s="387" t="s">
        <v>78</v>
      </c>
      <c r="B2" s="387"/>
      <c r="C2" s="387"/>
      <c r="D2" s="387"/>
      <c r="E2" s="387"/>
      <c r="F2" s="387"/>
      <c r="G2" s="387"/>
      <c r="H2" s="387"/>
    </row>
    <row r="3" spans="1:11" s="4" customFormat="1" ht="20.25"/>
    <row r="4" spans="1:11" s="4" customFormat="1" ht="20.25">
      <c r="A4" s="388" t="s">
        <v>2200</v>
      </c>
      <c r="B4" s="388"/>
      <c r="C4" s="388"/>
      <c r="D4" s="388"/>
      <c r="E4" s="388"/>
      <c r="F4" s="388"/>
      <c r="G4" s="388"/>
      <c r="H4" s="388"/>
    </row>
    <row r="5" spans="1:11" s="4" customFormat="1" ht="20.25"/>
    <row r="6" spans="1:11" ht="18">
      <c r="A6" s="389" t="s">
        <v>656</v>
      </c>
      <c r="B6" s="389"/>
      <c r="C6" s="389"/>
    </row>
    <row r="7" spans="1:11">
      <c r="A7" s="3">
        <v>1</v>
      </c>
      <c r="B7" s="386" t="s">
        <v>533</v>
      </c>
      <c r="C7" s="386"/>
      <c r="D7" s="386"/>
      <c r="E7" s="386"/>
      <c r="F7" s="386"/>
      <c r="G7" s="386"/>
      <c r="H7" s="386"/>
      <c r="I7" s="386"/>
      <c r="J7" s="386"/>
      <c r="K7" s="386"/>
    </row>
    <row r="8" spans="1:11">
      <c r="A8" s="3">
        <v>2</v>
      </c>
      <c r="B8" s="386" t="s">
        <v>657</v>
      </c>
      <c r="C8" s="386"/>
      <c r="D8" s="386"/>
      <c r="E8" s="386"/>
      <c r="F8" s="386"/>
      <c r="G8" s="386"/>
      <c r="H8" s="386"/>
      <c r="I8" s="386"/>
      <c r="J8" s="386"/>
      <c r="K8" s="386"/>
    </row>
    <row r="9" spans="1:11">
      <c r="A9" s="3">
        <v>3</v>
      </c>
      <c r="B9" s="386" t="s">
        <v>658</v>
      </c>
      <c r="C9" s="386"/>
      <c r="D9" s="386"/>
      <c r="E9" s="386"/>
      <c r="F9" s="386"/>
      <c r="G9" s="386"/>
      <c r="H9" s="386"/>
      <c r="I9" s="386"/>
      <c r="J9" s="386"/>
      <c r="K9" s="386"/>
    </row>
    <row r="10" spans="1:11">
      <c r="A10" s="3">
        <v>4</v>
      </c>
      <c r="B10" s="386" t="s">
        <v>659</v>
      </c>
      <c r="C10" s="386"/>
      <c r="D10" s="386"/>
      <c r="E10" s="386"/>
      <c r="F10" s="386"/>
      <c r="G10" s="386"/>
      <c r="H10" s="386"/>
      <c r="I10" s="386"/>
      <c r="J10" s="386"/>
      <c r="K10" s="386"/>
    </row>
    <row r="11" spans="1:11">
      <c r="B11" s="3">
        <v>4.0999999999999996</v>
      </c>
      <c r="C11" s="384" t="s">
        <v>74</v>
      </c>
      <c r="D11" s="384"/>
      <c r="E11" s="384"/>
      <c r="F11" s="384"/>
      <c r="G11" s="384"/>
      <c r="H11" s="384"/>
      <c r="I11" s="384"/>
      <c r="J11" s="384"/>
      <c r="K11" s="384"/>
    </row>
    <row r="12" spans="1:11">
      <c r="B12" s="3">
        <v>4.2</v>
      </c>
      <c r="C12" s="384" t="s">
        <v>75</v>
      </c>
      <c r="D12" s="384"/>
      <c r="E12" s="384"/>
      <c r="F12" s="384"/>
      <c r="G12" s="384"/>
      <c r="H12" s="384"/>
      <c r="I12" s="384"/>
      <c r="J12" s="384"/>
      <c r="K12" s="384"/>
    </row>
    <row r="13" spans="1:11">
      <c r="A13" s="3">
        <v>5</v>
      </c>
      <c r="B13" s="386" t="s">
        <v>660</v>
      </c>
      <c r="C13" s="386"/>
      <c r="D13" s="386"/>
      <c r="E13" s="386"/>
      <c r="F13" s="386"/>
      <c r="G13" s="386"/>
      <c r="H13" s="386"/>
      <c r="I13" s="386"/>
      <c r="J13" s="386"/>
      <c r="K13" s="386"/>
    </row>
    <row r="14" spans="1:11">
      <c r="B14" s="3">
        <v>5.0999999999999996</v>
      </c>
      <c r="C14" s="384" t="s">
        <v>1846</v>
      </c>
      <c r="D14" s="384"/>
      <c r="E14" s="384"/>
      <c r="F14" s="384"/>
      <c r="G14" s="384"/>
      <c r="H14" s="384"/>
      <c r="I14" s="384"/>
      <c r="J14" s="384"/>
      <c r="K14" s="384"/>
    </row>
    <row r="15" spans="1:11">
      <c r="C15" s="386" t="s">
        <v>661</v>
      </c>
      <c r="D15" s="386"/>
      <c r="E15" s="386"/>
      <c r="F15" s="386"/>
      <c r="G15" s="386"/>
      <c r="H15" s="386"/>
      <c r="I15" s="386"/>
      <c r="J15" s="386"/>
      <c r="K15" s="386"/>
    </row>
    <row r="16" spans="1:11" s="137" customFormat="1" ht="12.75">
      <c r="C16" s="145" t="s">
        <v>777</v>
      </c>
      <c r="D16" s="385" t="s">
        <v>649</v>
      </c>
      <c r="E16" s="385"/>
      <c r="F16" s="385"/>
      <c r="G16" s="385"/>
      <c r="H16" s="385"/>
      <c r="I16" s="385"/>
    </row>
    <row r="17" spans="3:9" s="137" customFormat="1" ht="12.75">
      <c r="C17" s="145" t="s">
        <v>778</v>
      </c>
      <c r="D17" s="385" t="s">
        <v>1226</v>
      </c>
      <c r="E17" s="385"/>
      <c r="F17" s="385"/>
      <c r="G17" s="385"/>
      <c r="H17" s="385"/>
      <c r="I17" s="385"/>
    </row>
    <row r="18" spans="3:9" s="137" customFormat="1" ht="12.75">
      <c r="C18" s="145" t="s">
        <v>779</v>
      </c>
      <c r="D18" s="385" t="s">
        <v>1079</v>
      </c>
      <c r="E18" s="385"/>
      <c r="F18" s="385"/>
      <c r="G18" s="385"/>
      <c r="H18" s="385"/>
      <c r="I18" s="385"/>
    </row>
    <row r="19" spans="3:9" s="137" customFormat="1" ht="12.75">
      <c r="C19" s="145" t="s">
        <v>780</v>
      </c>
      <c r="D19" s="385" t="s">
        <v>1080</v>
      </c>
      <c r="E19" s="385"/>
      <c r="F19" s="385"/>
      <c r="G19" s="385"/>
      <c r="H19" s="385"/>
      <c r="I19" s="385"/>
    </row>
    <row r="20" spans="3:9" s="137" customFormat="1" ht="12.75">
      <c r="C20" s="145" t="s">
        <v>781</v>
      </c>
      <c r="D20" s="385" t="s">
        <v>1081</v>
      </c>
      <c r="E20" s="385"/>
      <c r="F20" s="385"/>
      <c r="G20" s="385"/>
      <c r="H20" s="385"/>
      <c r="I20" s="385"/>
    </row>
    <row r="21" spans="3:9" s="137" customFormat="1" ht="12.75">
      <c r="C21" s="145" t="s">
        <v>782</v>
      </c>
      <c r="D21" s="385" t="s">
        <v>1082</v>
      </c>
      <c r="E21" s="385"/>
      <c r="F21" s="385"/>
      <c r="G21" s="385"/>
      <c r="H21" s="385"/>
      <c r="I21" s="385"/>
    </row>
    <row r="22" spans="3:9" s="137" customFormat="1" ht="12.75">
      <c r="C22" s="145" t="s">
        <v>783</v>
      </c>
      <c r="D22" s="385" t="s">
        <v>1083</v>
      </c>
      <c r="E22" s="385"/>
      <c r="F22" s="385"/>
      <c r="G22" s="385"/>
      <c r="H22" s="385"/>
      <c r="I22" s="385"/>
    </row>
    <row r="23" spans="3:9" s="137" customFormat="1" ht="12.75">
      <c r="C23" s="145" t="s">
        <v>784</v>
      </c>
      <c r="D23" s="385" t="s">
        <v>1084</v>
      </c>
      <c r="E23" s="385"/>
      <c r="F23" s="385"/>
      <c r="G23" s="385"/>
      <c r="H23" s="385"/>
      <c r="I23" s="385"/>
    </row>
    <row r="24" spans="3:9" s="137" customFormat="1" ht="12.75">
      <c r="C24" s="145" t="s">
        <v>785</v>
      </c>
      <c r="D24" s="385" t="s">
        <v>1085</v>
      </c>
      <c r="E24" s="385"/>
      <c r="F24" s="385"/>
      <c r="G24" s="385"/>
      <c r="H24" s="385"/>
      <c r="I24" s="385"/>
    </row>
    <row r="25" spans="3:9" s="137" customFormat="1" ht="12.75">
      <c r="C25" s="145" t="s">
        <v>786</v>
      </c>
      <c r="D25" s="385" t="s">
        <v>1086</v>
      </c>
      <c r="E25" s="385"/>
      <c r="F25" s="385"/>
      <c r="G25" s="385"/>
      <c r="H25" s="385"/>
      <c r="I25" s="385"/>
    </row>
    <row r="26" spans="3:9" s="137" customFormat="1" ht="12.75">
      <c r="C26" s="145" t="s">
        <v>787</v>
      </c>
      <c r="D26" s="385" t="s">
        <v>1087</v>
      </c>
      <c r="E26" s="385"/>
      <c r="F26" s="385"/>
      <c r="G26" s="385"/>
      <c r="H26" s="385"/>
      <c r="I26" s="385"/>
    </row>
    <row r="27" spans="3:9" s="137" customFormat="1" ht="12.75">
      <c r="C27" s="145" t="s">
        <v>788</v>
      </c>
      <c r="D27" s="385" t="s">
        <v>1088</v>
      </c>
      <c r="E27" s="385"/>
      <c r="F27" s="385"/>
      <c r="G27" s="385"/>
      <c r="H27" s="385"/>
      <c r="I27" s="385"/>
    </row>
    <row r="28" spans="3:9" s="137" customFormat="1" ht="12.75">
      <c r="C28" s="145" t="s">
        <v>789</v>
      </c>
      <c r="D28" s="385" t="s">
        <v>1089</v>
      </c>
      <c r="E28" s="385"/>
      <c r="F28" s="385"/>
      <c r="G28" s="385"/>
      <c r="H28" s="385"/>
      <c r="I28" s="385"/>
    </row>
    <row r="29" spans="3:9" s="137" customFormat="1" ht="12.75">
      <c r="C29" s="145" t="s">
        <v>790</v>
      </c>
      <c r="D29" s="385" t="s">
        <v>1090</v>
      </c>
      <c r="E29" s="385"/>
      <c r="F29" s="385"/>
      <c r="G29" s="385"/>
      <c r="H29" s="385"/>
      <c r="I29" s="385"/>
    </row>
    <row r="30" spans="3:9" s="137" customFormat="1" ht="12.75">
      <c r="C30" s="145" t="s">
        <v>791</v>
      </c>
      <c r="D30" s="385" t="s">
        <v>1091</v>
      </c>
      <c r="E30" s="385"/>
      <c r="F30" s="385"/>
      <c r="G30" s="385"/>
      <c r="H30" s="385"/>
      <c r="I30" s="385"/>
    </row>
    <row r="31" spans="3:9" s="137" customFormat="1" ht="12.75">
      <c r="C31" s="145" t="s">
        <v>792</v>
      </c>
      <c r="D31" s="385" t="s">
        <v>1092</v>
      </c>
      <c r="E31" s="385"/>
      <c r="F31" s="385"/>
      <c r="G31" s="385"/>
      <c r="H31" s="385"/>
      <c r="I31" s="385"/>
    </row>
    <row r="32" spans="3:9" s="137" customFormat="1" ht="12.75">
      <c r="C32" s="145" t="s">
        <v>793</v>
      </c>
      <c r="D32" s="385" t="s">
        <v>1093</v>
      </c>
      <c r="E32" s="385"/>
      <c r="F32" s="385"/>
      <c r="G32" s="385"/>
      <c r="H32" s="385"/>
      <c r="I32" s="385"/>
    </row>
    <row r="33" spans="2:11">
      <c r="C33" s="386" t="s">
        <v>662</v>
      </c>
      <c r="D33" s="386"/>
      <c r="E33" s="386"/>
      <c r="F33" s="386"/>
      <c r="G33" s="386"/>
      <c r="H33" s="386"/>
      <c r="I33" s="386"/>
      <c r="J33" s="386"/>
      <c r="K33" s="386"/>
    </row>
    <row r="34" spans="2:11" s="137" customFormat="1" ht="12.75">
      <c r="C34" s="145" t="s">
        <v>1142</v>
      </c>
      <c r="D34" s="385" t="s">
        <v>826</v>
      </c>
      <c r="E34" s="385"/>
      <c r="F34" s="385"/>
      <c r="G34" s="385"/>
      <c r="H34" s="385"/>
      <c r="I34" s="385"/>
    </row>
    <row r="35" spans="2:11" s="137" customFormat="1" ht="12.75">
      <c r="C35" s="145" t="s">
        <v>1143</v>
      </c>
      <c r="D35" s="385" t="s">
        <v>1094</v>
      </c>
      <c r="E35" s="385"/>
      <c r="F35" s="385"/>
      <c r="G35" s="385"/>
      <c r="H35" s="385"/>
      <c r="I35" s="385"/>
    </row>
    <row r="36" spans="2:11" s="137" customFormat="1" ht="12.75">
      <c r="C36" s="145" t="s">
        <v>1349</v>
      </c>
      <c r="D36" s="385" t="s">
        <v>1353</v>
      </c>
      <c r="E36" s="385"/>
      <c r="F36" s="385"/>
      <c r="G36" s="385"/>
      <c r="H36" s="385"/>
      <c r="I36" s="385"/>
    </row>
    <row r="37" spans="2:11" s="137" customFormat="1" ht="12.75">
      <c r="C37" s="145" t="s">
        <v>1350</v>
      </c>
      <c r="D37" s="385" t="s">
        <v>1359</v>
      </c>
      <c r="E37" s="385"/>
      <c r="F37" s="385"/>
      <c r="G37" s="385"/>
      <c r="H37" s="385"/>
      <c r="I37" s="385"/>
    </row>
    <row r="38" spans="2:11">
      <c r="B38" s="3">
        <v>5.2</v>
      </c>
      <c r="C38" s="384" t="s">
        <v>1156</v>
      </c>
      <c r="D38" s="384"/>
      <c r="E38" s="384"/>
      <c r="F38" s="384"/>
      <c r="G38" s="384"/>
      <c r="H38" s="384"/>
      <c r="I38" s="384"/>
      <c r="J38" s="384"/>
      <c r="K38" s="384"/>
    </row>
    <row r="39" spans="2:11">
      <c r="C39" s="145" t="s">
        <v>1161</v>
      </c>
      <c r="D39" s="385" t="s">
        <v>1095</v>
      </c>
      <c r="E39" s="385"/>
      <c r="F39" s="385"/>
      <c r="G39" s="385"/>
      <c r="H39" s="385"/>
      <c r="I39" s="385"/>
    </row>
    <row r="40" spans="2:11">
      <c r="C40" s="145" t="s">
        <v>1162</v>
      </c>
      <c r="D40" s="385" t="s">
        <v>1096</v>
      </c>
      <c r="E40" s="385"/>
      <c r="F40" s="385"/>
      <c r="G40" s="385"/>
      <c r="H40" s="385"/>
      <c r="I40" s="385"/>
    </row>
    <row r="41" spans="2:11">
      <c r="C41" s="145" t="s">
        <v>1163</v>
      </c>
      <c r="D41" s="385" t="s">
        <v>1097</v>
      </c>
      <c r="E41" s="385"/>
      <c r="F41" s="385"/>
      <c r="G41" s="385"/>
      <c r="H41" s="385"/>
      <c r="I41" s="385"/>
    </row>
    <row r="42" spans="2:11">
      <c r="C42" s="145" t="s">
        <v>1164</v>
      </c>
      <c r="D42" s="385" t="s">
        <v>1098</v>
      </c>
      <c r="E42" s="385"/>
      <c r="F42" s="385"/>
      <c r="G42" s="385"/>
      <c r="H42" s="385"/>
      <c r="I42" s="385"/>
    </row>
    <row r="43" spans="2:11">
      <c r="C43" s="145" t="s">
        <v>1165</v>
      </c>
      <c r="D43" s="385" t="s">
        <v>1099</v>
      </c>
      <c r="E43" s="385"/>
      <c r="F43" s="385"/>
      <c r="G43" s="385"/>
      <c r="H43" s="385"/>
      <c r="I43" s="385"/>
    </row>
    <row r="44" spans="2:11">
      <c r="C44" s="145" t="s">
        <v>1166</v>
      </c>
      <c r="D44" s="385" t="s">
        <v>1100</v>
      </c>
      <c r="E44" s="385"/>
      <c r="F44" s="385"/>
      <c r="G44" s="385"/>
      <c r="H44" s="385"/>
      <c r="I44" s="385"/>
    </row>
    <row r="45" spans="2:11">
      <c r="C45" s="145" t="s">
        <v>1167</v>
      </c>
      <c r="D45" s="385" t="s">
        <v>1101</v>
      </c>
      <c r="E45" s="385"/>
      <c r="F45" s="385"/>
      <c r="G45" s="385"/>
      <c r="H45" s="385"/>
      <c r="I45" s="385"/>
    </row>
    <row r="46" spans="2:11">
      <c r="C46" s="145" t="s">
        <v>1168</v>
      </c>
      <c r="D46" s="385" t="s">
        <v>1102</v>
      </c>
      <c r="E46" s="385"/>
      <c r="F46" s="385"/>
      <c r="G46" s="385"/>
      <c r="H46" s="385"/>
      <c r="I46" s="385"/>
    </row>
    <row r="47" spans="2:11">
      <c r="B47" s="3">
        <v>5.3</v>
      </c>
      <c r="C47" s="384" t="s">
        <v>1157</v>
      </c>
      <c r="D47" s="384"/>
      <c r="E47" s="384"/>
      <c r="F47" s="384"/>
      <c r="G47" s="384"/>
      <c r="H47" s="384"/>
      <c r="I47" s="384"/>
      <c r="J47" s="384"/>
      <c r="K47" s="384"/>
    </row>
    <row r="48" spans="2:11">
      <c r="C48" s="145" t="s">
        <v>1169</v>
      </c>
      <c r="D48" s="385" t="s">
        <v>1103</v>
      </c>
      <c r="E48" s="385"/>
      <c r="F48" s="385"/>
      <c r="G48" s="385"/>
      <c r="H48" s="385"/>
      <c r="I48" s="385"/>
    </row>
    <row r="49" spans="2:11">
      <c r="C49" s="145" t="s">
        <v>1170</v>
      </c>
      <c r="D49" s="385" t="s">
        <v>1104</v>
      </c>
      <c r="E49" s="385"/>
      <c r="F49" s="385"/>
      <c r="G49" s="385"/>
      <c r="H49" s="385"/>
      <c r="I49" s="385"/>
    </row>
    <row r="50" spans="2:11">
      <c r="C50" s="145" t="s">
        <v>1171</v>
      </c>
      <c r="D50" s="385" t="s">
        <v>1105</v>
      </c>
      <c r="E50" s="385"/>
      <c r="F50" s="385"/>
      <c r="G50" s="385"/>
      <c r="H50" s="385"/>
      <c r="I50" s="385"/>
    </row>
    <row r="51" spans="2:11">
      <c r="C51" s="145" t="s">
        <v>1172</v>
      </c>
      <c r="D51" s="385" t="s">
        <v>1106</v>
      </c>
      <c r="E51" s="385"/>
      <c r="F51" s="385"/>
      <c r="G51" s="385"/>
      <c r="H51" s="385"/>
      <c r="I51" s="385"/>
    </row>
    <row r="52" spans="2:11">
      <c r="C52" s="145" t="s">
        <v>1173</v>
      </c>
      <c r="D52" s="385" t="s">
        <v>1107</v>
      </c>
      <c r="E52" s="385"/>
      <c r="F52" s="385"/>
      <c r="G52" s="385"/>
      <c r="H52" s="385"/>
      <c r="I52" s="385"/>
    </row>
    <row r="53" spans="2:11">
      <c r="B53" s="3">
        <v>5.4</v>
      </c>
      <c r="C53" s="384" t="s">
        <v>1158</v>
      </c>
      <c r="D53" s="384"/>
      <c r="E53" s="384"/>
      <c r="F53" s="384"/>
      <c r="G53" s="384"/>
      <c r="H53" s="384"/>
      <c r="I53" s="384"/>
      <c r="J53" s="384"/>
      <c r="K53" s="384"/>
    </row>
    <row r="54" spans="2:11">
      <c r="C54" s="145" t="s">
        <v>1174</v>
      </c>
      <c r="D54" s="385" t="s">
        <v>1108</v>
      </c>
      <c r="E54" s="385"/>
      <c r="F54" s="385"/>
      <c r="G54" s="385"/>
      <c r="H54" s="385"/>
      <c r="I54" s="385"/>
    </row>
    <row r="55" spans="2:11">
      <c r="C55" s="145" t="s">
        <v>1175</v>
      </c>
      <c r="D55" s="385" t="s">
        <v>1109</v>
      </c>
      <c r="E55" s="385"/>
      <c r="F55" s="385"/>
      <c r="G55" s="385"/>
      <c r="H55" s="385"/>
      <c r="I55" s="385"/>
    </row>
    <row r="56" spans="2:11">
      <c r="B56" s="3">
        <v>5.5</v>
      </c>
      <c r="C56" s="384" t="s">
        <v>1159</v>
      </c>
      <c r="D56" s="384"/>
      <c r="E56" s="384"/>
      <c r="F56" s="384"/>
      <c r="G56" s="384"/>
      <c r="H56" s="384"/>
      <c r="I56" s="384"/>
      <c r="J56" s="384"/>
      <c r="K56" s="384"/>
    </row>
    <row r="57" spans="2:11">
      <c r="C57" s="145" t="s">
        <v>1176</v>
      </c>
      <c r="D57" s="385" t="s">
        <v>1117</v>
      </c>
      <c r="E57" s="385"/>
      <c r="F57" s="385"/>
      <c r="G57" s="385"/>
      <c r="H57" s="385"/>
      <c r="I57" s="385"/>
    </row>
    <row r="58" spans="2:11">
      <c r="C58" s="145" t="s">
        <v>1177</v>
      </c>
      <c r="D58" s="385" t="s">
        <v>1118</v>
      </c>
      <c r="E58" s="385"/>
      <c r="F58" s="385"/>
      <c r="G58" s="385"/>
      <c r="H58" s="385"/>
      <c r="I58" s="385"/>
    </row>
    <row r="59" spans="2:11">
      <c r="C59" s="137" t="s">
        <v>1120</v>
      </c>
      <c r="D59" s="385" t="s">
        <v>1119</v>
      </c>
      <c r="E59" s="385"/>
      <c r="F59" s="385"/>
      <c r="G59" s="385"/>
      <c r="H59" s="385"/>
      <c r="I59" s="385"/>
    </row>
    <row r="60" spans="2:11">
      <c r="C60" s="137"/>
      <c r="D60" s="145" t="s">
        <v>1178</v>
      </c>
      <c r="E60" s="137" t="s">
        <v>1125</v>
      </c>
    </row>
    <row r="61" spans="2:11">
      <c r="C61" s="137"/>
      <c r="D61" s="145" t="s">
        <v>1179</v>
      </c>
      <c r="E61" s="137" t="s">
        <v>1110</v>
      </c>
    </row>
    <row r="62" spans="2:11">
      <c r="C62" s="137"/>
      <c r="D62" s="145" t="s">
        <v>1180</v>
      </c>
      <c r="E62" s="137" t="s">
        <v>1111</v>
      </c>
    </row>
    <row r="63" spans="2:11">
      <c r="C63" s="137"/>
      <c r="D63" s="145" t="s">
        <v>1181</v>
      </c>
      <c r="E63" s="137" t="s">
        <v>1112</v>
      </c>
    </row>
    <row r="64" spans="2:11">
      <c r="C64" s="137"/>
      <c r="D64" s="145" t="s">
        <v>1182</v>
      </c>
      <c r="E64" s="137" t="s">
        <v>1113</v>
      </c>
    </row>
    <row r="65" spans="2:9">
      <c r="C65" s="137"/>
      <c r="D65" s="145" t="s">
        <v>1183</v>
      </c>
      <c r="E65" s="137" t="s">
        <v>1114</v>
      </c>
    </row>
    <row r="66" spans="2:9">
      <c r="C66" s="137"/>
      <c r="D66" s="145" t="s">
        <v>1184</v>
      </c>
      <c r="E66" s="137" t="s">
        <v>1115</v>
      </c>
    </row>
    <row r="67" spans="2:9">
      <c r="C67" s="137"/>
      <c r="D67" s="145" t="s">
        <v>1185</v>
      </c>
      <c r="E67" s="137" t="s">
        <v>1116</v>
      </c>
    </row>
    <row r="68" spans="2:9">
      <c r="C68" s="145" t="s">
        <v>1192</v>
      </c>
      <c r="D68" s="385" t="s">
        <v>1141</v>
      </c>
      <c r="E68" s="385"/>
      <c r="F68" s="385"/>
      <c r="G68" s="385"/>
      <c r="H68" s="385"/>
      <c r="I68" s="385"/>
    </row>
    <row r="69" spans="2:9">
      <c r="C69" s="137" t="s">
        <v>192</v>
      </c>
      <c r="D69" s="385" t="s">
        <v>1160</v>
      </c>
      <c r="E69" s="385"/>
      <c r="F69" s="385"/>
      <c r="G69" s="385"/>
      <c r="H69" s="385"/>
      <c r="I69" s="385"/>
    </row>
    <row r="70" spans="2:9">
      <c r="C70" s="137"/>
      <c r="D70" s="145" t="s">
        <v>1178</v>
      </c>
      <c r="E70" s="137" t="s">
        <v>1126</v>
      </c>
    </row>
    <row r="71" spans="2:9">
      <c r="C71" s="137"/>
      <c r="D71" s="145" t="s">
        <v>1179</v>
      </c>
      <c r="E71" s="137" t="s">
        <v>1110</v>
      </c>
    </row>
    <row r="72" spans="2:9">
      <c r="C72" s="137"/>
      <c r="D72" s="145" t="s">
        <v>1186</v>
      </c>
      <c r="E72" s="137" t="s">
        <v>1121</v>
      </c>
    </row>
    <row r="73" spans="2:9">
      <c r="D73" s="145" t="s">
        <v>1187</v>
      </c>
      <c r="E73" s="137" t="s">
        <v>1122</v>
      </c>
    </row>
    <row r="74" spans="2:9">
      <c r="D74" s="145" t="s">
        <v>1188</v>
      </c>
      <c r="E74" s="137" t="s">
        <v>1123</v>
      </c>
    </row>
    <row r="75" spans="2:9">
      <c r="C75" s="137"/>
      <c r="D75" s="145" t="s">
        <v>1189</v>
      </c>
      <c r="E75" s="137" t="s">
        <v>1114</v>
      </c>
    </row>
    <row r="76" spans="2:9">
      <c r="D76" s="145" t="s">
        <v>1190</v>
      </c>
      <c r="E76" s="137" t="s">
        <v>1115</v>
      </c>
    </row>
    <row r="77" spans="2:9">
      <c r="D77" s="145" t="s">
        <v>1191</v>
      </c>
      <c r="E77" s="137" t="s">
        <v>1124</v>
      </c>
    </row>
    <row r="78" spans="2:9">
      <c r="B78" s="3">
        <v>5.6</v>
      </c>
      <c r="C78" s="3" t="s">
        <v>1295</v>
      </c>
    </row>
  </sheetData>
  <sheetProtection algorithmName="SHA-512" hashValue="re+e07ADhCPLIzCQySnxQ1BeDwDL9BrMDKOoUX1Lg35bPITq0iy9xRUzTPbkKcHBA+/KY6frU5WF6ebgFR1vpA==" saltValue="GEoNeWU9NRBdnCoo8eLKTQ==" spinCount="100000" sheet="1" objects="1" scenarios="1"/>
  <mergeCells count="59">
    <mergeCell ref="C38:K38"/>
    <mergeCell ref="C47:K47"/>
    <mergeCell ref="D35:I35"/>
    <mergeCell ref="D39:I39"/>
    <mergeCell ref="D40:I40"/>
    <mergeCell ref="D41:I41"/>
    <mergeCell ref="D42:I42"/>
    <mergeCell ref="D43:I43"/>
    <mergeCell ref="D44:I44"/>
    <mergeCell ref="D45:I45"/>
    <mergeCell ref="D46:I46"/>
    <mergeCell ref="D36:I36"/>
    <mergeCell ref="D37:I37"/>
    <mergeCell ref="D34:I34"/>
    <mergeCell ref="D26:I26"/>
    <mergeCell ref="A2:H2"/>
    <mergeCell ref="A4:H4"/>
    <mergeCell ref="A1:K1"/>
    <mergeCell ref="D27:I27"/>
    <mergeCell ref="D28:I28"/>
    <mergeCell ref="A6:C6"/>
    <mergeCell ref="C14:K14"/>
    <mergeCell ref="C15:K15"/>
    <mergeCell ref="C33:K33"/>
    <mergeCell ref="C11:K11"/>
    <mergeCell ref="C12:K12"/>
    <mergeCell ref="B7:K7"/>
    <mergeCell ref="B8:K8"/>
    <mergeCell ref="B9:K9"/>
    <mergeCell ref="B10:K10"/>
    <mergeCell ref="B13:K13"/>
    <mergeCell ref="D31:I31"/>
    <mergeCell ref="D32:I32"/>
    <mergeCell ref="D29:I29"/>
    <mergeCell ref="D30:I30"/>
    <mergeCell ref="D21:I21"/>
    <mergeCell ref="D22:I22"/>
    <mergeCell ref="D23:I23"/>
    <mergeCell ref="D24:I24"/>
    <mergeCell ref="D25:I25"/>
    <mergeCell ref="D16:I16"/>
    <mergeCell ref="D17:I17"/>
    <mergeCell ref="D18:I18"/>
    <mergeCell ref="D19:I19"/>
    <mergeCell ref="D20:I20"/>
    <mergeCell ref="D68:I68"/>
    <mergeCell ref="D69:I69"/>
    <mergeCell ref="D54:I54"/>
    <mergeCell ref="D55:I55"/>
    <mergeCell ref="D57:I57"/>
    <mergeCell ref="D58:I58"/>
    <mergeCell ref="D59:I59"/>
    <mergeCell ref="C56:K56"/>
    <mergeCell ref="C53:K53"/>
    <mergeCell ref="D48:I48"/>
    <mergeCell ref="D49:I49"/>
    <mergeCell ref="D50:I50"/>
    <mergeCell ref="D51:I51"/>
    <mergeCell ref="D52:I52"/>
  </mergeCells>
  <phoneticPr fontId="1" type="noConversion"/>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4" location="'4-1'!A1" display="Test case 1:"/>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8"/>
  <sheetViews>
    <sheetView zoomScale="85" zoomScaleNormal="85" workbookViewId="0">
      <selection activeCell="S6" sqref="S6:S8"/>
    </sheetView>
  </sheetViews>
  <sheetFormatPr defaultRowHeight="16.5"/>
  <cols>
    <col min="1" max="1" width="16.42578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6.140625" style="20" bestFit="1" customWidth="1"/>
    <col min="11" max="11" width="15.28515625" style="20" bestFit="1" customWidth="1"/>
    <col min="12" max="12" width="16.140625" style="20" bestFit="1" customWidth="1"/>
    <col min="13" max="13" width="15.28515625" style="20" bestFit="1" customWidth="1"/>
    <col min="14" max="14" width="16.140625" style="20" bestFit="1" customWidth="1"/>
    <col min="15" max="15" width="15.28515625" style="20" bestFit="1" customWidth="1"/>
    <col min="16" max="16" width="16.140625" style="20" bestFit="1" customWidth="1"/>
    <col min="17" max="17" width="15.28515625" style="20" bestFit="1" customWidth="1"/>
    <col min="18" max="18" width="16.85546875" style="20" bestFit="1" customWidth="1"/>
    <col min="19" max="19" width="17.28515625" style="20" bestFit="1" customWidth="1"/>
    <col min="20" max="20" width="16.85546875" style="20" bestFit="1" customWidth="1"/>
    <col min="21" max="21" width="17.28515625" style="20" bestFit="1" customWidth="1"/>
    <col min="22" max="22" width="16.85546875" style="20" bestFit="1" customWidth="1"/>
    <col min="23" max="23" width="17.28515625" style="20" bestFit="1" customWidth="1"/>
    <col min="24" max="24" width="16.85546875" style="20" bestFit="1" customWidth="1"/>
    <col min="25" max="25" width="17.28515625" style="20" bestFit="1" customWidth="1"/>
    <col min="26" max="26" width="16.85546875" style="20" bestFit="1" customWidth="1"/>
    <col min="27" max="16384" width="9.140625" style="20"/>
  </cols>
  <sheetData>
    <row r="1" spans="1:19" ht="18">
      <c r="A1" s="427" t="s">
        <v>931</v>
      </c>
      <c r="B1" s="427"/>
      <c r="C1" s="427"/>
      <c r="D1" s="427"/>
      <c r="E1" s="427"/>
      <c r="F1" s="427"/>
    </row>
    <row r="2" spans="1:19" s="27" customFormat="1" ht="15.75">
      <c r="A2" s="430" t="s">
        <v>565</v>
      </c>
      <c r="B2" s="430"/>
      <c r="C2" s="430"/>
      <c r="D2" s="430"/>
      <c r="E2" s="430"/>
      <c r="F2" s="430"/>
      <c r="G2" s="430"/>
      <c r="H2" s="430"/>
      <c r="I2" s="430"/>
      <c r="J2" s="430"/>
      <c r="K2" s="430"/>
      <c r="L2" s="430"/>
      <c r="M2" s="430"/>
    </row>
    <row r="4" spans="1:19" s="27" customFormat="1" ht="15.75">
      <c r="A4" s="21"/>
      <c r="B4" s="428" t="s">
        <v>743</v>
      </c>
      <c r="C4" s="429"/>
      <c r="D4" s="428" t="s">
        <v>744</v>
      </c>
      <c r="E4" s="429"/>
      <c r="F4" s="428" t="s">
        <v>745</v>
      </c>
      <c r="G4" s="429"/>
      <c r="H4" s="428" t="s">
        <v>746</v>
      </c>
      <c r="I4" s="429"/>
      <c r="J4" s="428" t="s">
        <v>747</v>
      </c>
      <c r="K4" s="429"/>
      <c r="L4" s="428" t="s">
        <v>748</v>
      </c>
      <c r="M4" s="429"/>
      <c r="N4" s="428" t="s">
        <v>749</v>
      </c>
      <c r="O4" s="429"/>
      <c r="P4" s="428" t="s">
        <v>750</v>
      </c>
      <c r="Q4" s="429"/>
      <c r="R4" s="428" t="s">
        <v>1810</v>
      </c>
      <c r="S4" s="429"/>
    </row>
    <row r="5" spans="1:19" s="27" customFormat="1" ht="99.75">
      <c r="A5" s="22" t="s">
        <v>5</v>
      </c>
      <c r="B5" s="23" t="s">
        <v>6</v>
      </c>
      <c r="C5" s="581" t="s">
        <v>2202</v>
      </c>
      <c r="D5" s="23" t="s">
        <v>6</v>
      </c>
      <c r="E5" s="581" t="s">
        <v>2202</v>
      </c>
      <c r="F5" s="23" t="s">
        <v>6</v>
      </c>
      <c r="G5" s="581" t="s">
        <v>2202</v>
      </c>
      <c r="H5" s="23" t="s">
        <v>6</v>
      </c>
      <c r="I5" s="581" t="s">
        <v>2202</v>
      </c>
      <c r="J5" s="23" t="s">
        <v>6</v>
      </c>
      <c r="K5" s="581" t="s">
        <v>2202</v>
      </c>
      <c r="L5" s="23" t="s">
        <v>6</v>
      </c>
      <c r="M5" s="581" t="s">
        <v>2202</v>
      </c>
      <c r="N5" s="23" t="s">
        <v>6</v>
      </c>
      <c r="O5" s="581" t="s">
        <v>2202</v>
      </c>
      <c r="P5" s="23" t="s">
        <v>6</v>
      </c>
      <c r="Q5" s="581" t="s">
        <v>2202</v>
      </c>
      <c r="R5" s="311" t="s">
        <v>6</v>
      </c>
      <c r="S5" s="581" t="s">
        <v>2202</v>
      </c>
    </row>
    <row r="6" spans="1:19" s="42" customFormat="1" ht="15.75">
      <c r="A6" s="36" t="s">
        <v>3</v>
      </c>
      <c r="B6" s="38" t="s">
        <v>62</v>
      </c>
      <c r="C6" s="519"/>
      <c r="D6" s="38" t="s">
        <v>49</v>
      </c>
      <c r="E6" s="519"/>
      <c r="F6" s="34" t="s">
        <v>63</v>
      </c>
      <c r="G6" s="519"/>
      <c r="H6" s="38" t="s">
        <v>64</v>
      </c>
      <c r="I6" s="519"/>
      <c r="J6" s="38" t="s">
        <v>10</v>
      </c>
      <c r="K6" s="519"/>
      <c r="L6" s="38" t="s">
        <v>43</v>
      </c>
      <c r="M6" s="519"/>
      <c r="N6" s="38" t="s">
        <v>65</v>
      </c>
      <c r="O6" s="519"/>
      <c r="P6" s="38" t="s">
        <v>8</v>
      </c>
      <c r="Q6" s="519"/>
      <c r="R6" s="38" t="s">
        <v>978</v>
      </c>
      <c r="S6" s="519"/>
    </row>
    <row r="7" spans="1:19" s="27" customFormat="1" ht="15.75">
      <c r="A7" s="37" t="s">
        <v>60</v>
      </c>
      <c r="B7" s="25" t="s">
        <v>150</v>
      </c>
      <c r="C7" s="520"/>
      <c r="D7" s="25" t="s">
        <v>150</v>
      </c>
      <c r="E7" s="520"/>
      <c r="F7" s="29" t="s">
        <v>150</v>
      </c>
      <c r="G7" s="520"/>
      <c r="H7" s="25" t="s">
        <v>150</v>
      </c>
      <c r="I7" s="520"/>
      <c r="J7" s="25" t="s">
        <v>150</v>
      </c>
      <c r="K7" s="520"/>
      <c r="L7" s="25" t="s">
        <v>175</v>
      </c>
      <c r="M7" s="520"/>
      <c r="N7" s="25" t="s">
        <v>150</v>
      </c>
      <c r="O7" s="520"/>
      <c r="P7" s="25" t="s">
        <v>150</v>
      </c>
      <c r="Q7" s="520"/>
      <c r="R7" s="25" t="s">
        <v>150</v>
      </c>
      <c r="S7" s="520"/>
    </row>
    <row r="8" spans="1:19" s="27" customFormat="1" ht="15.75">
      <c r="A8" s="37" t="s">
        <v>61</v>
      </c>
      <c r="B8" s="25" t="s">
        <v>185</v>
      </c>
      <c r="C8" s="521"/>
      <c r="D8" s="25" t="s">
        <v>186</v>
      </c>
      <c r="E8" s="521"/>
      <c r="F8" s="29" t="s">
        <v>187</v>
      </c>
      <c r="G8" s="521"/>
      <c r="H8" s="25" t="s">
        <v>188</v>
      </c>
      <c r="I8" s="521"/>
      <c r="J8" s="25" t="s">
        <v>189</v>
      </c>
      <c r="K8" s="521"/>
      <c r="L8" s="25" t="s">
        <v>190</v>
      </c>
      <c r="M8" s="521"/>
      <c r="N8" s="25" t="s">
        <v>191</v>
      </c>
      <c r="O8" s="521"/>
      <c r="P8" s="25" t="s">
        <v>1555</v>
      </c>
      <c r="Q8" s="521"/>
      <c r="R8" s="25" t="s">
        <v>1811</v>
      </c>
      <c r="S8" s="521"/>
    </row>
  </sheetData>
  <sheetProtection algorithmName="SHA-512" hashValue="kY3wzyVRB3XN425tCgP4yJNCRaFOjHNx+gJqu7s9rj2+HOIjJPZyvERU0DZCy/QtXSvSh4sO3+HlTzjc7JSSoQ==" saltValue="/0eG2Ji1PICQ5CZdy9JQEQ==" spinCount="100000" sheet="1" objects="1" scenarios="1"/>
  <protectedRanges>
    <protectedRange sqref="C5" name="Range1"/>
    <protectedRange sqref="E5" name="Range1_1"/>
    <protectedRange sqref="G5" name="Range1_2"/>
    <protectedRange sqref="I5" name="Range1_3"/>
    <protectedRange sqref="K5" name="Range1_4"/>
    <protectedRange sqref="M5" name="Range1_5"/>
    <protectedRange sqref="O5" name="Range1_6"/>
    <protectedRange sqref="Q5" name="Range1_7"/>
    <protectedRange sqref="S5" name="Range1_8"/>
  </protectedRanges>
  <mergeCells count="20">
    <mergeCell ref="M6:M8"/>
    <mergeCell ref="O6:O8"/>
    <mergeCell ref="Q6:Q8"/>
    <mergeCell ref="S6:S8"/>
    <mergeCell ref="C6:C8"/>
    <mergeCell ref="E6:E8"/>
    <mergeCell ref="G6:G8"/>
    <mergeCell ref="I6:I8"/>
    <mergeCell ref="K6:K8"/>
    <mergeCell ref="R4:S4"/>
    <mergeCell ref="N4:O4"/>
    <mergeCell ref="P4:Q4"/>
    <mergeCell ref="A1:F1"/>
    <mergeCell ref="F4:G4"/>
    <mergeCell ref="H4:I4"/>
    <mergeCell ref="J4:K4"/>
    <mergeCell ref="L4:M4"/>
    <mergeCell ref="B4:C4"/>
    <mergeCell ref="D4:E4"/>
    <mergeCell ref="A2:M2"/>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13"/>
  <sheetViews>
    <sheetView zoomScale="85" zoomScaleNormal="85" workbookViewId="0">
      <pane xSplit="1" ySplit="5" topLeftCell="B6" activePane="bottomRight" state="frozen"/>
      <selection activeCell="F39" sqref="F39"/>
      <selection pane="topRight" activeCell="F39" sqref="F39"/>
      <selection pane="bottomLeft" activeCell="F39" sqref="F39"/>
      <selection pane="bottomRight" activeCell="AG5" sqref="AG5:AG12"/>
    </sheetView>
  </sheetViews>
  <sheetFormatPr defaultColWidth="24.7109375" defaultRowHeight="16.5"/>
  <cols>
    <col min="1" max="1" width="23.140625" style="20" bestFit="1" customWidth="1"/>
    <col min="2" max="2" width="16.140625" style="20" bestFit="1" customWidth="1"/>
    <col min="3" max="3" width="11.140625" style="20" bestFit="1" customWidth="1"/>
    <col min="4" max="4" width="17.85546875" style="20" bestFit="1" customWidth="1"/>
    <col min="5" max="5" width="11.140625" style="20" bestFit="1" customWidth="1"/>
    <col min="6" max="6" width="17.85546875" style="20" bestFit="1" customWidth="1"/>
    <col min="7" max="7" width="11.140625" style="20" bestFit="1" customWidth="1"/>
    <col min="8" max="8" width="17.85546875" style="20" bestFit="1" customWidth="1"/>
    <col min="9" max="9" width="11.140625" style="20" bestFit="1" customWidth="1"/>
    <col min="10" max="10" width="17.85546875" style="20" bestFit="1" customWidth="1"/>
    <col min="11" max="11" width="11.140625" style="20" bestFit="1" customWidth="1"/>
    <col min="12" max="12" width="17.85546875" style="20" bestFit="1" customWidth="1"/>
    <col min="13" max="13" width="11.140625" style="20" bestFit="1" customWidth="1"/>
    <col min="14" max="14" width="17.85546875" style="20" bestFit="1" customWidth="1"/>
    <col min="15" max="15" width="11.140625" style="20" bestFit="1" customWidth="1"/>
    <col min="16" max="16" width="17.85546875" style="20" bestFit="1" customWidth="1"/>
    <col min="17" max="17" width="11.140625" style="20" bestFit="1" customWidth="1"/>
    <col min="18" max="18" width="17.85546875" style="20" bestFit="1" customWidth="1"/>
    <col min="19" max="19" width="11.140625" style="20" bestFit="1" customWidth="1"/>
    <col min="20" max="20" width="17.85546875" style="20" bestFit="1" customWidth="1"/>
    <col min="21" max="21" width="11.140625" style="20" bestFit="1" customWidth="1"/>
    <col min="22" max="22" width="17.85546875" style="20" bestFit="1" customWidth="1"/>
    <col min="23" max="23" width="11.140625" style="20" bestFit="1" customWidth="1"/>
    <col min="24" max="24" width="17.85546875" style="20" bestFit="1" customWidth="1"/>
    <col min="25" max="25" width="11.140625" style="20" bestFit="1" customWidth="1"/>
    <col min="26" max="26" width="17.85546875" style="20" bestFit="1" customWidth="1"/>
    <col min="27" max="27" width="11.140625" style="20" bestFit="1" customWidth="1"/>
    <col min="28" max="28" width="17.85546875" style="20" bestFit="1" customWidth="1"/>
    <col min="29" max="29" width="11.140625" style="20" bestFit="1" customWidth="1"/>
    <col min="30" max="30" width="17.85546875" style="20" bestFit="1" customWidth="1"/>
    <col min="31" max="31" width="11.140625" style="20" bestFit="1" customWidth="1"/>
    <col min="32" max="32" width="17.85546875" style="20" bestFit="1" customWidth="1"/>
    <col min="33" max="33" width="11.140625" style="20" bestFit="1" customWidth="1"/>
    <col min="34" max="34" width="12.85546875" style="20" bestFit="1" customWidth="1"/>
    <col min="35" max="16384" width="24.7109375" style="20"/>
  </cols>
  <sheetData>
    <row r="1" spans="1:33" ht="18">
      <c r="A1" s="427" t="s">
        <v>930</v>
      </c>
      <c r="B1" s="427"/>
      <c r="C1" s="427"/>
      <c r="D1" s="427"/>
      <c r="E1" s="427"/>
      <c r="F1" s="427"/>
    </row>
    <row r="2" spans="1:33" s="164" customFormat="1" ht="15.75">
      <c r="A2" s="430" t="s">
        <v>564</v>
      </c>
      <c r="B2" s="430"/>
      <c r="C2" s="430"/>
      <c r="D2" s="430"/>
      <c r="E2" s="430"/>
      <c r="F2" s="430"/>
      <c r="G2" s="430"/>
      <c r="H2" s="430"/>
      <c r="I2" s="430"/>
      <c r="J2" s="430"/>
      <c r="K2" s="430"/>
      <c r="L2" s="430"/>
      <c r="M2" s="430"/>
    </row>
    <row r="4" spans="1:33" s="27" customFormat="1" ht="15.75">
      <c r="A4" s="21"/>
      <c r="B4" s="428" t="s">
        <v>751</v>
      </c>
      <c r="C4" s="429"/>
      <c r="D4" s="428" t="s">
        <v>752</v>
      </c>
      <c r="E4" s="429"/>
      <c r="F4" s="428" t="s">
        <v>753</v>
      </c>
      <c r="G4" s="429"/>
      <c r="H4" s="428" t="s">
        <v>754</v>
      </c>
      <c r="I4" s="429"/>
      <c r="J4" s="428" t="s">
        <v>755</v>
      </c>
      <c r="K4" s="429"/>
      <c r="L4" s="428" t="s">
        <v>756</v>
      </c>
      <c r="M4" s="429"/>
      <c r="N4" s="428" t="s">
        <v>757</v>
      </c>
      <c r="O4" s="429"/>
      <c r="P4" s="428" t="s">
        <v>758</v>
      </c>
      <c r="Q4" s="429"/>
      <c r="R4" s="428" t="s">
        <v>759</v>
      </c>
      <c r="S4" s="429"/>
      <c r="T4" s="428" t="s">
        <v>760</v>
      </c>
      <c r="U4" s="429"/>
      <c r="V4" s="428" t="s">
        <v>761</v>
      </c>
      <c r="W4" s="429"/>
      <c r="X4" s="428" t="s">
        <v>762</v>
      </c>
      <c r="Y4" s="429"/>
      <c r="Z4" s="428" t="s">
        <v>763</v>
      </c>
      <c r="AA4" s="429"/>
      <c r="AB4" s="428" t="s">
        <v>764</v>
      </c>
      <c r="AC4" s="429"/>
      <c r="AD4" s="428" t="s">
        <v>765</v>
      </c>
      <c r="AE4" s="429"/>
      <c r="AF4" s="428" t="s">
        <v>766</v>
      </c>
      <c r="AG4" s="429"/>
    </row>
    <row r="5" spans="1:33" s="27" customFormat="1" ht="128.25">
      <c r="A5" s="22" t="s">
        <v>5</v>
      </c>
      <c r="B5" s="23" t="s">
        <v>6</v>
      </c>
      <c r="C5" s="581" t="s">
        <v>2202</v>
      </c>
      <c r="D5" s="23" t="s">
        <v>6</v>
      </c>
      <c r="E5" s="581" t="s">
        <v>2202</v>
      </c>
      <c r="F5" s="23" t="s">
        <v>6</v>
      </c>
      <c r="G5" s="581" t="s">
        <v>2202</v>
      </c>
      <c r="H5" s="23" t="s">
        <v>6</v>
      </c>
      <c r="I5" s="581" t="s">
        <v>2202</v>
      </c>
      <c r="J5" s="23" t="s">
        <v>6</v>
      </c>
      <c r="K5" s="581" t="s">
        <v>2202</v>
      </c>
      <c r="L5" s="23" t="s">
        <v>6</v>
      </c>
      <c r="M5" s="581" t="s">
        <v>2202</v>
      </c>
      <c r="N5" s="23" t="s">
        <v>6</v>
      </c>
      <c r="O5" s="581" t="s">
        <v>2202</v>
      </c>
      <c r="P5" s="23" t="s">
        <v>6</v>
      </c>
      <c r="Q5" s="581" t="s">
        <v>2202</v>
      </c>
      <c r="R5" s="23" t="s">
        <v>6</v>
      </c>
      <c r="S5" s="581" t="s">
        <v>2202</v>
      </c>
      <c r="T5" s="23" t="s">
        <v>6</v>
      </c>
      <c r="U5" s="581" t="s">
        <v>2202</v>
      </c>
      <c r="V5" s="23" t="s">
        <v>6</v>
      </c>
      <c r="W5" s="581" t="s">
        <v>2202</v>
      </c>
      <c r="X5" s="23" t="s">
        <v>6</v>
      </c>
      <c r="Y5" s="581" t="s">
        <v>2202</v>
      </c>
      <c r="Z5" s="23" t="s">
        <v>6</v>
      </c>
      <c r="AA5" s="581" t="s">
        <v>2202</v>
      </c>
      <c r="AB5" s="23" t="s">
        <v>6</v>
      </c>
      <c r="AC5" s="581" t="s">
        <v>2202</v>
      </c>
      <c r="AD5" s="23" t="s">
        <v>6</v>
      </c>
      <c r="AE5" s="581" t="s">
        <v>2202</v>
      </c>
      <c r="AF5" s="23" t="s">
        <v>6</v>
      </c>
      <c r="AG5" s="581" t="s">
        <v>2202</v>
      </c>
    </row>
    <row r="6" spans="1:33" s="41" customFormat="1" ht="15.75">
      <c r="A6" s="154" t="s">
        <v>204</v>
      </c>
      <c r="B6" s="155">
        <v>3</v>
      </c>
      <c r="C6" s="585"/>
      <c r="D6" s="40">
        <v>7</v>
      </c>
      <c r="E6" s="585"/>
      <c r="F6" s="40">
        <v>11</v>
      </c>
      <c r="G6" s="585"/>
      <c r="H6" s="40">
        <v>15</v>
      </c>
      <c r="I6" s="585"/>
      <c r="J6" s="40">
        <v>19</v>
      </c>
      <c r="K6" s="585"/>
      <c r="L6" s="40">
        <v>23</v>
      </c>
      <c r="M6" s="585"/>
      <c r="N6" s="40">
        <v>26</v>
      </c>
      <c r="O6" s="585"/>
      <c r="P6" s="41">
        <v>29</v>
      </c>
      <c r="Q6" s="585"/>
      <c r="R6" s="41">
        <v>32</v>
      </c>
      <c r="S6" s="585"/>
      <c r="T6" s="40">
        <v>35</v>
      </c>
      <c r="U6" s="585"/>
      <c r="V6" s="40">
        <v>39</v>
      </c>
      <c r="W6" s="585"/>
      <c r="X6" s="40">
        <v>43</v>
      </c>
      <c r="Y6" s="585"/>
      <c r="Z6" s="40">
        <v>47</v>
      </c>
      <c r="AA6" s="585"/>
      <c r="AB6" s="40">
        <v>51</v>
      </c>
      <c r="AC6" s="585"/>
      <c r="AD6" s="40">
        <v>55</v>
      </c>
      <c r="AE6" s="585"/>
      <c r="AF6" s="40">
        <v>59</v>
      </c>
      <c r="AG6" s="585"/>
    </row>
    <row r="7" spans="1:33" s="42" customFormat="1" ht="15.75">
      <c r="A7" s="36" t="s">
        <v>1</v>
      </c>
      <c r="B7" s="39" t="s">
        <v>11</v>
      </c>
      <c r="C7" s="586"/>
      <c r="D7" s="45" t="s">
        <v>11</v>
      </c>
      <c r="E7" s="586"/>
      <c r="F7" s="45" t="s">
        <v>11</v>
      </c>
      <c r="G7" s="586"/>
      <c r="H7" s="45" t="s">
        <v>11</v>
      </c>
      <c r="I7" s="586"/>
      <c r="J7" s="45" t="s">
        <v>11</v>
      </c>
      <c r="K7" s="586"/>
      <c r="L7" s="45" t="s">
        <v>11</v>
      </c>
      <c r="M7" s="586"/>
      <c r="N7" s="45" t="s">
        <v>11</v>
      </c>
      <c r="O7" s="586"/>
      <c r="P7" s="45" t="s">
        <v>11</v>
      </c>
      <c r="Q7" s="586"/>
      <c r="R7" s="45" t="s">
        <v>11</v>
      </c>
      <c r="S7" s="586"/>
      <c r="T7" s="45" t="s">
        <v>11</v>
      </c>
      <c r="U7" s="586"/>
      <c r="V7" s="45" t="s">
        <v>11</v>
      </c>
      <c r="W7" s="586"/>
      <c r="X7" s="45" t="s">
        <v>11</v>
      </c>
      <c r="Y7" s="586"/>
      <c r="Z7" s="45" t="s">
        <v>11</v>
      </c>
      <c r="AA7" s="586"/>
      <c r="AB7" s="45" t="s">
        <v>11</v>
      </c>
      <c r="AC7" s="586"/>
      <c r="AD7" s="45" t="s">
        <v>11</v>
      </c>
      <c r="AE7" s="586"/>
      <c r="AF7" s="45" t="s">
        <v>11</v>
      </c>
      <c r="AG7" s="586"/>
    </row>
    <row r="8" spans="1:33" s="27" customFormat="1" ht="15.75">
      <c r="A8" s="37" t="s">
        <v>66</v>
      </c>
      <c r="B8" s="28" t="s">
        <v>166</v>
      </c>
      <c r="C8" s="586"/>
      <c r="D8" s="28" t="s">
        <v>173</v>
      </c>
      <c r="E8" s="586"/>
      <c r="F8" s="28" t="s">
        <v>194</v>
      </c>
      <c r="G8" s="586"/>
      <c r="H8" s="28" t="s">
        <v>193</v>
      </c>
      <c r="I8" s="586"/>
      <c r="J8" s="28" t="s">
        <v>195</v>
      </c>
      <c r="K8" s="586"/>
      <c r="L8" s="28" t="s">
        <v>175</v>
      </c>
      <c r="M8" s="586"/>
      <c r="N8" s="28" t="s">
        <v>196</v>
      </c>
      <c r="O8" s="586"/>
      <c r="P8" s="28" t="s">
        <v>197</v>
      </c>
      <c r="Q8" s="586"/>
      <c r="R8" s="28" t="s">
        <v>198</v>
      </c>
      <c r="S8" s="586"/>
      <c r="T8" s="28" t="s">
        <v>175</v>
      </c>
      <c r="U8" s="586"/>
      <c r="V8" s="28" t="s">
        <v>199</v>
      </c>
      <c r="W8" s="586"/>
      <c r="X8" s="28" t="s">
        <v>200</v>
      </c>
      <c r="Y8" s="586"/>
      <c r="Z8" s="28" t="s">
        <v>201</v>
      </c>
      <c r="AA8" s="586"/>
      <c r="AB8" s="28" t="s">
        <v>202</v>
      </c>
      <c r="AC8" s="586"/>
      <c r="AD8" s="28" t="s">
        <v>203</v>
      </c>
      <c r="AE8" s="586"/>
      <c r="AF8" s="28" t="s">
        <v>150</v>
      </c>
      <c r="AG8" s="586"/>
    </row>
    <row r="9" spans="1:33" s="27" customFormat="1" ht="15.75">
      <c r="A9" s="37" t="s">
        <v>67</v>
      </c>
      <c r="B9" s="28" t="s">
        <v>150</v>
      </c>
      <c r="C9" s="586"/>
      <c r="D9" s="28" t="s">
        <v>193</v>
      </c>
      <c r="E9" s="586"/>
      <c r="F9" s="28" t="s">
        <v>193</v>
      </c>
      <c r="G9" s="586"/>
      <c r="H9" s="28" t="s">
        <v>193</v>
      </c>
      <c r="I9" s="586"/>
      <c r="J9" s="28" t="s">
        <v>173</v>
      </c>
      <c r="K9" s="586"/>
      <c r="L9" s="28" t="s">
        <v>193</v>
      </c>
      <c r="M9" s="586"/>
      <c r="N9" s="28" t="s">
        <v>173</v>
      </c>
      <c r="O9" s="586"/>
      <c r="P9" s="28" t="s">
        <v>175</v>
      </c>
      <c r="Q9" s="586"/>
      <c r="R9" s="28" t="s">
        <v>193</v>
      </c>
      <c r="S9" s="586"/>
      <c r="T9" s="28" t="s">
        <v>193</v>
      </c>
      <c r="U9" s="586"/>
      <c r="V9" s="28" t="s">
        <v>200</v>
      </c>
      <c r="W9" s="586"/>
      <c r="X9" s="28" t="s">
        <v>200</v>
      </c>
      <c r="Y9" s="586"/>
      <c r="Z9" s="28" t="s">
        <v>200</v>
      </c>
      <c r="AA9" s="586"/>
      <c r="AB9" s="28" t="s">
        <v>200</v>
      </c>
      <c r="AC9" s="586"/>
      <c r="AD9" s="28" t="s">
        <v>200</v>
      </c>
      <c r="AE9" s="586"/>
      <c r="AF9" s="28" t="s">
        <v>166</v>
      </c>
      <c r="AG9" s="586"/>
    </row>
    <row r="10" spans="1:33" s="27" customFormat="1" ht="15.75">
      <c r="A10" s="37" t="s">
        <v>68</v>
      </c>
      <c r="B10" s="28" t="s">
        <v>150</v>
      </c>
      <c r="C10" s="586"/>
      <c r="D10" s="28" t="s">
        <v>150</v>
      </c>
      <c r="E10" s="586"/>
      <c r="F10" s="28" t="s">
        <v>150</v>
      </c>
      <c r="G10" s="586"/>
      <c r="H10" s="28" t="s">
        <v>150</v>
      </c>
      <c r="I10" s="586"/>
      <c r="J10" s="28" t="s">
        <v>150</v>
      </c>
      <c r="K10" s="586"/>
      <c r="L10" s="28" t="s">
        <v>150</v>
      </c>
      <c r="M10" s="586"/>
      <c r="N10" s="28" t="s">
        <v>150</v>
      </c>
      <c r="O10" s="586"/>
      <c r="P10" s="28" t="s">
        <v>150</v>
      </c>
      <c r="Q10" s="586"/>
      <c r="R10" s="28" t="s">
        <v>150</v>
      </c>
      <c r="S10" s="586"/>
      <c r="T10" s="28" t="s">
        <v>150</v>
      </c>
      <c r="U10" s="586"/>
      <c r="V10" s="28" t="s">
        <v>150</v>
      </c>
      <c r="W10" s="586"/>
      <c r="X10" s="28" t="s">
        <v>150</v>
      </c>
      <c r="Y10" s="586"/>
      <c r="Z10" s="28" t="s">
        <v>150</v>
      </c>
      <c r="AA10" s="586"/>
      <c r="AB10" s="28" t="s">
        <v>150</v>
      </c>
      <c r="AC10" s="586"/>
      <c r="AD10" s="28" t="s">
        <v>150</v>
      </c>
      <c r="AE10" s="586"/>
      <c r="AF10" s="28" t="s">
        <v>150</v>
      </c>
      <c r="AG10" s="586"/>
    </row>
    <row r="11" spans="1:33" s="27" customFormat="1" ht="15.75">
      <c r="A11" s="37" t="s">
        <v>69</v>
      </c>
      <c r="B11" s="165" t="s">
        <v>48</v>
      </c>
      <c r="C11" s="586"/>
      <c r="D11" s="165" t="s">
        <v>1785</v>
      </c>
      <c r="E11" s="586"/>
      <c r="F11" s="165" t="s">
        <v>1786</v>
      </c>
      <c r="G11" s="586"/>
      <c r="H11" s="165" t="s">
        <v>1722</v>
      </c>
      <c r="I11" s="586"/>
      <c r="J11" s="165" t="s">
        <v>1787</v>
      </c>
      <c r="K11" s="586"/>
      <c r="L11" s="165" t="s">
        <v>1788</v>
      </c>
      <c r="M11" s="586"/>
      <c r="N11" s="165" t="s">
        <v>1789</v>
      </c>
      <c r="O11" s="586"/>
      <c r="P11" s="165" t="s">
        <v>1790</v>
      </c>
      <c r="Q11" s="586"/>
      <c r="R11" s="165" t="s">
        <v>1791</v>
      </c>
      <c r="S11" s="586"/>
      <c r="T11" s="165" t="s">
        <v>1792</v>
      </c>
      <c r="U11" s="586"/>
      <c r="V11" s="165" t="s">
        <v>1793</v>
      </c>
      <c r="W11" s="586"/>
      <c r="X11" s="165" t="s">
        <v>1794</v>
      </c>
      <c r="Y11" s="586"/>
      <c r="Z11" s="165" t="s">
        <v>1795</v>
      </c>
      <c r="AA11" s="586"/>
      <c r="AB11" s="165" t="s">
        <v>1796</v>
      </c>
      <c r="AC11" s="586"/>
      <c r="AD11" s="165" t="s">
        <v>1784</v>
      </c>
      <c r="AE11" s="586"/>
      <c r="AF11" s="165" t="str">
        <f>"19-11-07T16:08:53"</f>
        <v>19-11-07T16:08:53</v>
      </c>
      <c r="AG11" s="586"/>
    </row>
    <row r="12" spans="1:33" s="27" customFormat="1" ht="15.75">
      <c r="A12" s="37" t="s">
        <v>70</v>
      </c>
      <c r="B12" s="28" t="s">
        <v>48</v>
      </c>
      <c r="C12" s="587"/>
      <c r="D12" s="28" t="s">
        <v>1797</v>
      </c>
      <c r="E12" s="587"/>
      <c r="F12" s="28" t="s">
        <v>1798</v>
      </c>
      <c r="G12" s="587"/>
      <c r="H12" s="28" t="s">
        <v>1799</v>
      </c>
      <c r="I12" s="587"/>
      <c r="J12" s="28" t="s">
        <v>1800</v>
      </c>
      <c r="K12" s="587"/>
      <c r="L12" s="28" t="s">
        <v>1801</v>
      </c>
      <c r="M12" s="587"/>
      <c r="N12" s="28" t="s">
        <v>1802</v>
      </c>
      <c r="O12" s="587"/>
      <c r="P12" s="28" t="s">
        <v>1803</v>
      </c>
      <c r="Q12" s="587"/>
      <c r="R12" s="28" t="s">
        <v>1804</v>
      </c>
      <c r="S12" s="587"/>
      <c r="T12" s="28" t="s">
        <v>1805</v>
      </c>
      <c r="U12" s="587"/>
      <c r="V12" s="28" t="s">
        <v>1806</v>
      </c>
      <c r="W12" s="587"/>
      <c r="X12" s="28" t="s">
        <v>1807</v>
      </c>
      <c r="Y12" s="587"/>
      <c r="Z12" s="28" t="s">
        <v>1808</v>
      </c>
      <c r="AA12" s="587"/>
      <c r="AB12" s="28" t="s">
        <v>1809</v>
      </c>
      <c r="AC12" s="587"/>
      <c r="AD12" s="165" t="s">
        <v>1784</v>
      </c>
      <c r="AE12" s="587"/>
      <c r="AF12" s="165" t="str">
        <f>"19-11-07T16:08:53"</f>
        <v>19-11-07T16:08:53</v>
      </c>
      <c r="AG12" s="587"/>
    </row>
    <row r="13" spans="1:33" s="27" customFormat="1" ht="15.75"/>
  </sheetData>
  <sheetProtection algorithmName="SHA-512" hashValue="rHtw0yRjINkFdB3FdlZByCLevb1n4FaNfHQL973C389GePyCbeikkBPjVve86QIA1CS2wIrzUM0wD42etHc15Q==" saltValue="rjqOEMiOKRmuMQ58wH4MQw==" spinCount="100000" sheet="1" objects="1" scenarios="1"/>
  <protectedRanges>
    <protectedRange sqref="C5 E5 G5 I5 K5 M5 O5 Q5 S5 U5 W5 Y5 AA5 AC5 AE5 AG5" name="Range1"/>
  </protectedRanges>
  <mergeCells count="34">
    <mergeCell ref="AG6:AG12"/>
    <mergeCell ref="W6:W12"/>
    <mergeCell ref="Y6:Y12"/>
    <mergeCell ref="AA6:AA12"/>
    <mergeCell ref="AC6:AC12"/>
    <mergeCell ref="AE6:AE12"/>
    <mergeCell ref="M6:M12"/>
    <mergeCell ref="O6:O12"/>
    <mergeCell ref="Q6:Q12"/>
    <mergeCell ref="S6:S12"/>
    <mergeCell ref="U6:U12"/>
    <mergeCell ref="C6:C12"/>
    <mergeCell ref="E6:E12"/>
    <mergeCell ref="G6:G12"/>
    <mergeCell ref="I6:I12"/>
    <mergeCell ref="K6:K12"/>
    <mergeCell ref="N4:O4"/>
    <mergeCell ref="Z4:AA4"/>
    <mergeCell ref="AB4:AC4"/>
    <mergeCell ref="AD4:AE4"/>
    <mergeCell ref="AF4:AG4"/>
    <mergeCell ref="P4:Q4"/>
    <mergeCell ref="R4:S4"/>
    <mergeCell ref="T4:U4"/>
    <mergeCell ref="V4:W4"/>
    <mergeCell ref="X4:Y4"/>
    <mergeCell ref="A1:F1"/>
    <mergeCell ref="B4:C4"/>
    <mergeCell ref="D4:E4"/>
    <mergeCell ref="A2:M2"/>
    <mergeCell ref="F4:G4"/>
    <mergeCell ref="H4:I4"/>
    <mergeCell ref="J4:K4"/>
    <mergeCell ref="L4:M4"/>
  </mergeCells>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0"/>
  <sheetViews>
    <sheetView zoomScale="85" zoomScaleNormal="85" workbookViewId="0">
      <selection activeCell="E6" sqref="E6:E7"/>
    </sheetView>
  </sheetViews>
  <sheetFormatPr defaultRowHeight="16.5"/>
  <cols>
    <col min="1" max="1" width="22.710937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0.5703125" style="20" bestFit="1" customWidth="1"/>
    <col min="7" max="16384" width="9.140625" style="20"/>
  </cols>
  <sheetData>
    <row r="1" spans="1:13" ht="18">
      <c r="A1" s="427" t="s">
        <v>929</v>
      </c>
      <c r="B1" s="427"/>
      <c r="C1" s="427"/>
      <c r="D1" s="427"/>
      <c r="E1" s="427"/>
      <c r="F1" s="427"/>
    </row>
    <row r="2" spans="1:13" s="27" customFormat="1" ht="15.75">
      <c r="A2" s="430" t="s">
        <v>565</v>
      </c>
      <c r="B2" s="430"/>
      <c r="C2" s="430"/>
      <c r="D2" s="430"/>
      <c r="E2" s="430"/>
      <c r="F2" s="430"/>
      <c r="G2" s="430"/>
      <c r="H2" s="430"/>
      <c r="I2" s="430"/>
      <c r="J2" s="430"/>
      <c r="K2" s="430"/>
      <c r="L2" s="430"/>
      <c r="M2" s="430"/>
    </row>
    <row r="4" spans="1:13" s="27" customFormat="1" ht="15.75">
      <c r="A4" s="21"/>
      <c r="B4" s="428" t="s">
        <v>767</v>
      </c>
      <c r="C4" s="429"/>
      <c r="D4" s="428" t="s">
        <v>752</v>
      </c>
      <c r="E4" s="429"/>
    </row>
    <row r="5" spans="1:13" s="27" customFormat="1" ht="99.75">
      <c r="A5" s="22" t="s">
        <v>5</v>
      </c>
      <c r="B5" s="23" t="s">
        <v>6</v>
      </c>
      <c r="C5" s="581" t="s">
        <v>2202</v>
      </c>
      <c r="D5" s="23" t="s">
        <v>6</v>
      </c>
      <c r="E5" s="581" t="s">
        <v>2202</v>
      </c>
    </row>
    <row r="6" spans="1:13" s="27" customFormat="1" ht="15.75">
      <c r="A6" s="36" t="s">
        <v>71</v>
      </c>
      <c r="B6" s="38" t="s">
        <v>72</v>
      </c>
      <c r="C6" s="519"/>
      <c r="D6" s="38" t="s">
        <v>73</v>
      </c>
      <c r="E6" s="519"/>
    </row>
    <row r="7" spans="1:13" s="27" customFormat="1" ht="15.75">
      <c r="A7" s="37" t="s">
        <v>1224</v>
      </c>
      <c r="B7" s="28">
        <v>2</v>
      </c>
      <c r="C7" s="521"/>
      <c r="D7" s="28">
        <v>3</v>
      </c>
      <c r="E7" s="521"/>
    </row>
    <row r="8" spans="1:13" s="27" customFormat="1" ht="15.75"/>
    <row r="9" spans="1:13" s="27" customFormat="1" ht="15.75">
      <c r="A9" s="27" t="s">
        <v>1223</v>
      </c>
    </row>
    <row r="10" spans="1:13" s="27" customFormat="1" ht="15.75"/>
  </sheetData>
  <sheetProtection algorithmName="SHA-512" hashValue="aOytxSFcVliXmf3lEi+zddplVfy5NTH7vIt6ivAv0BVNFAPxjxeKWDaB9qSjR5+/mkUibTfVGwaZuCdORpeZdA==" saltValue="Yr5WFi7tiQ5rc5ay137mpw==" spinCount="100000" sheet="1" objects="1" scenarios="1"/>
  <protectedRanges>
    <protectedRange sqref="C5" name="Range1"/>
    <protectedRange sqref="E5" name="Range1_1"/>
  </protectedRanges>
  <mergeCells count="6">
    <mergeCell ref="A1:F1"/>
    <mergeCell ref="B4:C4"/>
    <mergeCell ref="D4:E4"/>
    <mergeCell ref="A2:M2"/>
    <mergeCell ref="C6:C7"/>
    <mergeCell ref="E6:E7"/>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1"/>
  <sheetViews>
    <sheetView zoomScale="85" zoomScaleNormal="85" workbookViewId="0">
      <selection activeCell="I7" sqref="I7:I10"/>
    </sheetView>
  </sheetViews>
  <sheetFormatPr defaultColWidth="22.42578125" defaultRowHeight="16.5"/>
  <cols>
    <col min="1" max="1" width="15.285156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6.85546875" style="20" bestFit="1" customWidth="1"/>
    <col min="11" max="16384" width="22.42578125" style="20"/>
  </cols>
  <sheetData>
    <row r="1" spans="1:13" ht="18">
      <c r="A1" s="427" t="s">
        <v>1139</v>
      </c>
      <c r="B1" s="427"/>
      <c r="C1" s="427"/>
      <c r="D1" s="427"/>
      <c r="E1" s="427"/>
      <c r="F1" s="427"/>
    </row>
    <row r="2" spans="1:13" ht="18">
      <c r="A2" s="235" t="s">
        <v>1140</v>
      </c>
      <c r="B2" s="148"/>
      <c r="C2" s="148"/>
      <c r="D2" s="148"/>
      <c r="E2" s="148"/>
      <c r="F2" s="148"/>
    </row>
    <row r="3" spans="1:13" s="27" customFormat="1" ht="15.75">
      <c r="A3" s="430" t="s">
        <v>565</v>
      </c>
      <c r="B3" s="430"/>
      <c r="C3" s="430"/>
      <c r="D3" s="430"/>
      <c r="E3" s="430"/>
      <c r="F3" s="430"/>
      <c r="G3" s="430"/>
      <c r="H3" s="430"/>
      <c r="I3" s="430"/>
      <c r="J3" s="430"/>
      <c r="K3" s="430"/>
      <c r="L3" s="430"/>
      <c r="M3" s="430"/>
    </row>
    <row r="4" spans="1:13" s="27" customFormat="1" ht="15.75">
      <c r="A4" s="150"/>
      <c r="B4" s="150"/>
      <c r="C4" s="150"/>
      <c r="D4" s="150"/>
      <c r="E4" s="150"/>
      <c r="F4" s="150"/>
      <c r="G4" s="150"/>
      <c r="H4" s="150"/>
      <c r="I4" s="150"/>
      <c r="J4" s="150"/>
      <c r="K4" s="150"/>
      <c r="L4" s="150"/>
      <c r="M4" s="150"/>
    </row>
    <row r="6" spans="1:13" s="27" customFormat="1" ht="15.75">
      <c r="A6" s="21"/>
      <c r="B6" s="428" t="s">
        <v>768</v>
      </c>
      <c r="C6" s="429"/>
      <c r="D6" s="428" t="s">
        <v>769</v>
      </c>
      <c r="E6" s="429"/>
      <c r="F6" s="428" t="s">
        <v>770</v>
      </c>
      <c r="G6" s="429"/>
      <c r="H6" s="428" t="s">
        <v>771</v>
      </c>
      <c r="I6" s="429"/>
    </row>
    <row r="7" spans="1:13" s="27" customFormat="1" ht="99.75">
      <c r="A7" s="22" t="s">
        <v>5</v>
      </c>
      <c r="B7" s="23" t="s">
        <v>6</v>
      </c>
      <c r="C7" s="581" t="s">
        <v>2202</v>
      </c>
      <c r="D7" s="23" t="s">
        <v>6</v>
      </c>
      <c r="E7" s="581" t="s">
        <v>2202</v>
      </c>
      <c r="F7" s="23" t="s">
        <v>6</v>
      </c>
      <c r="G7" s="581" t="s">
        <v>2202</v>
      </c>
      <c r="H7" s="23" t="s">
        <v>6</v>
      </c>
      <c r="I7" s="581" t="s">
        <v>2202</v>
      </c>
    </row>
    <row r="8" spans="1:13" s="27" customFormat="1" ht="15.75">
      <c r="A8" s="36" t="s">
        <v>15</v>
      </c>
      <c r="B8" s="38" t="s">
        <v>1556</v>
      </c>
      <c r="C8" s="519"/>
      <c r="D8" s="38" t="s">
        <v>300</v>
      </c>
      <c r="E8" s="519"/>
      <c r="F8" s="38" t="s">
        <v>301</v>
      </c>
      <c r="G8" s="519"/>
      <c r="H8" s="38" t="s">
        <v>1557</v>
      </c>
      <c r="I8" s="519"/>
    </row>
    <row r="9" spans="1:13" s="27" customFormat="1" ht="15.75">
      <c r="A9" s="37" t="s">
        <v>153</v>
      </c>
      <c r="B9" s="28" t="s">
        <v>169</v>
      </c>
      <c r="C9" s="520"/>
      <c r="D9" s="28" t="s">
        <v>206</v>
      </c>
      <c r="E9" s="520"/>
      <c r="F9" s="29" t="s">
        <v>1229</v>
      </c>
      <c r="G9" s="520"/>
      <c r="H9" s="28" t="s">
        <v>165</v>
      </c>
      <c r="I9" s="520"/>
    </row>
    <row r="10" spans="1:13" s="27" customFormat="1" ht="15.75">
      <c r="A10" s="37" t="s">
        <v>154</v>
      </c>
      <c r="B10" s="28" t="s">
        <v>210</v>
      </c>
      <c r="C10" s="521"/>
      <c r="D10" s="28" t="s">
        <v>211</v>
      </c>
      <c r="E10" s="521"/>
      <c r="F10" s="28" t="s">
        <v>1228</v>
      </c>
      <c r="G10" s="521"/>
      <c r="H10" s="28" t="s">
        <v>1230</v>
      </c>
      <c r="I10" s="521"/>
    </row>
    <row r="11" spans="1:13" s="27" customFormat="1" ht="15.75"/>
    <row r="12" spans="1:13" s="27" customFormat="1" ht="15.75">
      <c r="A12" s="430" t="s">
        <v>212</v>
      </c>
      <c r="B12" s="430"/>
      <c r="C12" s="430"/>
      <c r="D12" s="430"/>
      <c r="E12" s="430"/>
    </row>
    <row r="13" spans="1:13" s="27" customFormat="1" ht="15.75"/>
    <row r="14" spans="1:13" s="27" customFormat="1" ht="15.75"/>
    <row r="15" spans="1:13" s="27" customFormat="1" ht="15.75"/>
    <row r="16" spans="1:13" s="27" customFormat="1" ht="15.75"/>
    <row r="17" s="27" customFormat="1" ht="15.75"/>
    <row r="18" s="27" customFormat="1" ht="15.75"/>
    <row r="19" s="27" customFormat="1" ht="15.75"/>
    <row r="20" s="27" customFormat="1" ht="15.75"/>
    <row r="21" s="27" customFormat="1" ht="15.75"/>
  </sheetData>
  <sheetProtection algorithmName="SHA-512" hashValue="aVb1s058+VL+N/hgybcwBexp1uEJbD1jrY3EQUPzpXwpvmpZVI5c34PFcp3o3v+7F4FVulKKd14n748RZ/62Cw==" saltValue="XzR/YiAj/XdZP5ddAo83Lw==" spinCount="100000" sheet="1" objects="1" scenarios="1"/>
  <protectedRanges>
    <protectedRange sqref="C7 E7 G7 I7" name="Range1"/>
  </protectedRanges>
  <mergeCells count="11">
    <mergeCell ref="F6:G6"/>
    <mergeCell ref="H6:I6"/>
    <mergeCell ref="A12:E12"/>
    <mergeCell ref="A1:F1"/>
    <mergeCell ref="B6:C6"/>
    <mergeCell ref="D6:E6"/>
    <mergeCell ref="A3:M3"/>
    <mergeCell ref="C8:C10"/>
    <mergeCell ref="E8:E10"/>
    <mergeCell ref="G8:G10"/>
    <mergeCell ref="I8:I10"/>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6"/>
  <sheetViews>
    <sheetView zoomScale="85" zoomScaleNormal="85" workbookViewId="0">
      <selection activeCell="I7" sqref="I7:I8"/>
    </sheetView>
  </sheetViews>
  <sheetFormatPr defaultRowHeight="16.5"/>
  <cols>
    <col min="1" max="1" width="15.285156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5.42578125" style="20" bestFit="1" customWidth="1"/>
    <col min="11" max="16384" width="9.140625" style="20"/>
  </cols>
  <sheetData>
    <row r="1" spans="1:13" ht="18">
      <c r="A1" s="427" t="s">
        <v>928</v>
      </c>
      <c r="B1" s="427"/>
      <c r="C1" s="427"/>
      <c r="D1" s="427"/>
      <c r="E1" s="427"/>
      <c r="F1" s="427"/>
    </row>
    <row r="2" spans="1:13" ht="18">
      <c r="A2" s="235" t="s">
        <v>1140</v>
      </c>
      <c r="B2" s="148"/>
      <c r="C2" s="148"/>
      <c r="D2" s="148"/>
      <c r="E2" s="148"/>
      <c r="F2" s="148"/>
    </row>
    <row r="3" spans="1:13" s="27" customFormat="1" ht="15.75">
      <c r="A3" s="430" t="s">
        <v>565</v>
      </c>
      <c r="B3" s="430"/>
      <c r="C3" s="430"/>
      <c r="D3" s="430"/>
      <c r="E3" s="430"/>
      <c r="F3" s="430"/>
      <c r="G3" s="430"/>
      <c r="H3" s="430"/>
      <c r="I3" s="430"/>
      <c r="J3" s="430"/>
      <c r="K3" s="430"/>
      <c r="L3" s="430"/>
      <c r="M3" s="430"/>
    </row>
    <row r="5" spans="1:13" s="27" customFormat="1" ht="15.75">
      <c r="A5" s="21"/>
      <c r="B5" s="428" t="s">
        <v>772</v>
      </c>
      <c r="C5" s="429"/>
      <c r="D5" s="428" t="s">
        <v>773</v>
      </c>
      <c r="E5" s="429"/>
      <c r="F5" s="428" t="s">
        <v>774</v>
      </c>
      <c r="G5" s="429"/>
      <c r="H5" s="428" t="s">
        <v>775</v>
      </c>
      <c r="I5" s="429"/>
    </row>
    <row r="6" spans="1:13" s="27" customFormat="1" ht="99.75">
      <c r="A6" s="22" t="s">
        <v>5</v>
      </c>
      <c r="B6" s="23" t="s">
        <v>6</v>
      </c>
      <c r="C6" s="581" t="s">
        <v>2202</v>
      </c>
      <c r="D6" s="23" t="s">
        <v>6</v>
      </c>
      <c r="E6" s="581" t="s">
        <v>2202</v>
      </c>
      <c r="F6" s="23" t="s">
        <v>6</v>
      </c>
      <c r="G6" s="581" t="s">
        <v>2202</v>
      </c>
      <c r="H6" s="23" t="s">
        <v>6</v>
      </c>
      <c r="I6" s="581" t="s">
        <v>2202</v>
      </c>
    </row>
    <row r="7" spans="1:13" s="42" customFormat="1" ht="15.75">
      <c r="A7" s="36" t="s">
        <v>15</v>
      </c>
      <c r="B7" s="38" t="s">
        <v>298</v>
      </c>
      <c r="C7" s="519"/>
      <c r="D7" s="38" t="s">
        <v>1558</v>
      </c>
      <c r="E7" s="519"/>
      <c r="F7" s="38" t="s">
        <v>1559</v>
      </c>
      <c r="G7" s="519"/>
      <c r="H7" s="38" t="s">
        <v>1557</v>
      </c>
      <c r="I7" s="519"/>
    </row>
    <row r="8" spans="1:13" s="27" customFormat="1" ht="15.75">
      <c r="A8" s="37" t="s">
        <v>155</v>
      </c>
      <c r="B8" s="28" t="s">
        <v>208</v>
      </c>
      <c r="C8" s="521"/>
      <c r="D8" s="28" t="s">
        <v>206</v>
      </c>
      <c r="E8" s="521"/>
      <c r="F8" s="28" t="s">
        <v>207</v>
      </c>
      <c r="G8" s="521"/>
      <c r="H8" s="28" t="s">
        <v>165</v>
      </c>
      <c r="I8" s="521"/>
    </row>
    <row r="9" spans="1:13" s="27" customFormat="1" ht="15.75"/>
    <row r="10" spans="1:13" s="27" customFormat="1" ht="15.75"/>
    <row r="11" spans="1:13" s="27" customFormat="1" ht="15.75"/>
    <row r="12" spans="1:13" s="27" customFormat="1" ht="15.75"/>
    <row r="13" spans="1:13" s="27" customFormat="1" ht="15.75"/>
    <row r="14" spans="1:13" s="27" customFormat="1" ht="15.75"/>
    <row r="15" spans="1:13" s="27" customFormat="1" ht="15.75"/>
    <row r="16" spans="1:13" s="27" customFormat="1" ht="15.75"/>
  </sheetData>
  <sheetProtection algorithmName="SHA-512" hashValue="MiQAMRIPWRqDpO2w+fEZ2Rip+FTySDXaeJhKrvMrV+fokBiW+GSe7Q3g8wVim0HmTHShj+aMqVTlTNIQ5QdNlA==" saltValue="9VEMOgm+uAvzW0qujpe0Iw==" spinCount="100000" sheet="1" objects="1" scenarios="1"/>
  <protectedRanges>
    <protectedRange sqref="C6" name="Range1"/>
    <protectedRange sqref="E6" name="Range1_1"/>
    <protectedRange sqref="G6" name="Range1_2"/>
    <protectedRange sqref="I6" name="Range1_3"/>
  </protectedRanges>
  <mergeCells count="10">
    <mergeCell ref="C7:C8"/>
    <mergeCell ref="E7:E8"/>
    <mergeCell ref="G7:G8"/>
    <mergeCell ref="I7:I8"/>
    <mergeCell ref="F5:G5"/>
    <mergeCell ref="H5:I5"/>
    <mergeCell ref="A1:F1"/>
    <mergeCell ref="B5:C5"/>
    <mergeCell ref="D5:E5"/>
    <mergeCell ref="A3:M3"/>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4"/>
  <sheetViews>
    <sheetView zoomScale="85" zoomScaleNormal="85" workbookViewId="0">
      <selection activeCell="I10" sqref="I10:I11"/>
    </sheetView>
  </sheetViews>
  <sheetFormatPr defaultColWidth="71.85546875" defaultRowHeight="15"/>
  <cols>
    <col min="1" max="1" width="19.42578125" style="1" bestFit="1" customWidth="1"/>
    <col min="2" max="2" width="16.140625" style="1" bestFit="1" customWidth="1"/>
    <col min="3" max="3" width="15.42578125" style="1" bestFit="1" customWidth="1"/>
    <col min="4" max="4" width="16.140625" style="1" bestFit="1" customWidth="1"/>
    <col min="5" max="5" width="15.42578125" style="1" bestFit="1" customWidth="1"/>
    <col min="6" max="6" width="16.140625" style="1" bestFit="1" customWidth="1"/>
    <col min="7" max="7" width="15.42578125" style="1" bestFit="1" customWidth="1"/>
    <col min="8" max="8" width="16.140625" style="1" bestFit="1" customWidth="1"/>
    <col min="9" max="9" width="15.42578125" style="1" bestFit="1" customWidth="1"/>
    <col min="10" max="16384" width="71.85546875" style="1"/>
  </cols>
  <sheetData>
    <row r="1" spans="1:13" ht="18">
      <c r="A1" s="427" t="s">
        <v>927</v>
      </c>
      <c r="B1" s="427"/>
      <c r="C1" s="427"/>
      <c r="D1" s="427"/>
      <c r="E1" s="427"/>
      <c r="F1" s="427"/>
    </row>
    <row r="2" spans="1:13" s="164" customFormat="1" ht="15.75">
      <c r="A2" s="430" t="s">
        <v>863</v>
      </c>
      <c r="B2" s="430"/>
      <c r="C2" s="430"/>
      <c r="D2" s="430"/>
      <c r="E2" s="430"/>
      <c r="F2" s="430"/>
      <c r="G2" s="430"/>
      <c r="H2" s="430"/>
      <c r="I2" s="430"/>
      <c r="J2" s="430"/>
      <c r="K2" s="430"/>
      <c r="L2" s="430"/>
      <c r="M2" s="430"/>
    </row>
    <row r="4" spans="1:13" s="164" customFormat="1" ht="15.75">
      <c r="A4" s="31"/>
      <c r="B4" s="433" t="s">
        <v>220</v>
      </c>
      <c r="C4" s="434"/>
      <c r="D4" s="433" t="s">
        <v>221</v>
      </c>
      <c r="E4" s="434"/>
      <c r="F4" s="433" t="s">
        <v>222</v>
      </c>
      <c r="G4" s="434"/>
      <c r="H4" s="433" t="s">
        <v>223</v>
      </c>
      <c r="I4" s="434"/>
    </row>
    <row r="5" spans="1:13" s="164" customFormat="1" ht="99.75">
      <c r="A5" s="26" t="s">
        <v>224</v>
      </c>
      <c r="B5" s="23" t="s">
        <v>225</v>
      </c>
      <c r="C5" s="581" t="s">
        <v>2202</v>
      </c>
      <c r="D5" s="23" t="s">
        <v>226</v>
      </c>
      <c r="E5" s="581" t="s">
        <v>2202</v>
      </c>
      <c r="F5" s="23" t="s">
        <v>226</v>
      </c>
      <c r="G5" s="581" t="s">
        <v>2202</v>
      </c>
      <c r="H5" s="23" t="s">
        <v>226</v>
      </c>
      <c r="I5" s="581" t="s">
        <v>2202</v>
      </c>
    </row>
    <row r="6" spans="1:13" s="164" customFormat="1" ht="15.75">
      <c r="A6" s="147" t="s">
        <v>230</v>
      </c>
      <c r="B6" s="29" t="s">
        <v>1779</v>
      </c>
      <c r="C6" s="2"/>
      <c r="D6" s="29">
        <v>629</v>
      </c>
      <c r="E6" s="2"/>
      <c r="F6" s="29">
        <v>8659</v>
      </c>
      <c r="G6" s="2"/>
      <c r="H6" s="29">
        <v>48428</v>
      </c>
      <c r="I6" s="2"/>
    </row>
    <row r="7" spans="1:13" s="164" customFormat="1" ht="15.75">
      <c r="A7" s="147" t="s">
        <v>231</v>
      </c>
      <c r="B7" s="29" t="s">
        <v>963</v>
      </c>
      <c r="C7" s="2"/>
      <c r="D7" s="29" t="s">
        <v>1780</v>
      </c>
      <c r="E7" s="2"/>
      <c r="F7" s="29" t="s">
        <v>1781</v>
      </c>
      <c r="G7" s="2"/>
      <c r="H7" s="29">
        <v>14742</v>
      </c>
      <c r="I7" s="2"/>
    </row>
    <row r="8" spans="1:13" s="164" customFormat="1" ht="15.75">
      <c r="A8" s="147" t="s">
        <v>232</v>
      </c>
      <c r="B8" s="29" t="s">
        <v>965</v>
      </c>
      <c r="C8" s="2"/>
      <c r="D8" s="29" t="s">
        <v>964</v>
      </c>
      <c r="E8" s="2"/>
      <c r="F8" s="29" t="s">
        <v>1782</v>
      </c>
      <c r="G8" s="2"/>
      <c r="H8" s="29" t="s">
        <v>1783</v>
      </c>
      <c r="I8" s="2"/>
    </row>
    <row r="9" spans="1:13" s="164" customFormat="1" ht="15.75">
      <c r="A9" s="149" t="s">
        <v>15</v>
      </c>
      <c r="B9" s="34" t="s">
        <v>298</v>
      </c>
      <c r="C9" s="166"/>
      <c r="D9" s="34" t="s">
        <v>298</v>
      </c>
      <c r="E9" s="166"/>
      <c r="F9" s="34" t="s">
        <v>287</v>
      </c>
      <c r="G9" s="166"/>
      <c r="H9" s="246" t="s">
        <v>286</v>
      </c>
      <c r="I9" s="166"/>
    </row>
    <row r="10" spans="1:13" s="164" customFormat="1" ht="15.75">
      <c r="A10" s="147" t="s">
        <v>233</v>
      </c>
      <c r="B10" s="29" t="s">
        <v>208</v>
      </c>
      <c r="C10" s="588"/>
      <c r="D10" s="29" t="s">
        <v>209</v>
      </c>
      <c r="E10" s="588"/>
      <c r="F10" s="29" t="s">
        <v>169</v>
      </c>
      <c r="G10" s="588"/>
      <c r="H10" s="29" t="s">
        <v>216</v>
      </c>
      <c r="I10" s="588"/>
    </row>
    <row r="11" spans="1:13" s="164" customFormat="1" ht="15.75">
      <c r="A11" s="147" t="s">
        <v>234</v>
      </c>
      <c r="B11" s="29" t="s">
        <v>214</v>
      </c>
      <c r="C11" s="589"/>
      <c r="D11" s="29" t="s">
        <v>215</v>
      </c>
      <c r="E11" s="589"/>
      <c r="F11" s="29" t="s">
        <v>150</v>
      </c>
      <c r="G11" s="589"/>
      <c r="H11" s="29" t="s">
        <v>161</v>
      </c>
      <c r="I11" s="589"/>
    </row>
    <row r="12" spans="1:13" s="164" customFormat="1" ht="15.75"/>
    <row r="13" spans="1:13" s="164" customFormat="1" ht="15.75"/>
    <row r="14" spans="1:13" s="164" customFormat="1" ht="15.75"/>
  </sheetData>
  <sheetProtection algorithmName="SHA-512" hashValue="awQwoBREcgdCkbN41/PIT+bzw3ue+qWyhxLuA3fgntR8422eINQBETb4m6Tg+W5qzD+hCs+/vDgFKv7ncu7diw==" saltValue="jiosjbh88+/7ll/p2w2q4A==" spinCount="100000" sheet="1" objects="1" scenarios="1"/>
  <protectedRanges>
    <protectedRange sqref="C5" name="Range1"/>
    <protectedRange sqref="E5" name="Range1_1"/>
    <protectedRange sqref="G5" name="Range1_2"/>
    <protectedRange sqref="I5" name="Range1_3"/>
  </protectedRanges>
  <mergeCells count="10">
    <mergeCell ref="C10:C11"/>
    <mergeCell ref="E10:E11"/>
    <mergeCell ref="G10:G11"/>
    <mergeCell ref="I10:I11"/>
    <mergeCell ref="B4:C4"/>
    <mergeCell ref="D4:E4"/>
    <mergeCell ref="F4:G4"/>
    <mergeCell ref="H4:I4"/>
    <mergeCell ref="A1:F1"/>
    <mergeCell ref="A2:M2"/>
  </mergeCells>
  <phoneticPr fontId="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0"/>
  <sheetViews>
    <sheetView zoomScale="85" zoomScaleNormal="85" workbookViewId="0">
      <selection activeCell="M6" sqref="M6:M9"/>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6.140625" style="20" bestFit="1" customWidth="1"/>
    <col min="11" max="11" width="15.28515625" style="20" bestFit="1" customWidth="1"/>
    <col min="12" max="12" width="16.140625" style="20" bestFit="1" customWidth="1"/>
    <col min="13" max="13" width="15.28515625" style="20" bestFit="1" customWidth="1"/>
    <col min="14" max="16384" width="9.140625" style="20"/>
  </cols>
  <sheetData>
    <row r="1" spans="1:13" ht="18">
      <c r="A1" s="427" t="s">
        <v>926</v>
      </c>
      <c r="B1" s="427"/>
      <c r="C1" s="427"/>
      <c r="D1" s="427"/>
      <c r="E1" s="427"/>
      <c r="F1" s="427"/>
    </row>
    <row r="2" spans="1:13" s="27" customFormat="1" ht="15.75">
      <c r="A2" s="430" t="s">
        <v>866</v>
      </c>
      <c r="B2" s="430"/>
      <c r="C2" s="430"/>
      <c r="D2" s="430"/>
      <c r="E2" s="430"/>
      <c r="F2" s="430"/>
      <c r="G2" s="430"/>
      <c r="H2" s="430"/>
      <c r="I2" s="430"/>
      <c r="J2" s="430"/>
      <c r="K2" s="430"/>
      <c r="L2" s="430"/>
      <c r="M2" s="430"/>
    </row>
    <row r="3" spans="1:13">
      <c r="A3" s="30"/>
      <c r="B3" s="30"/>
      <c r="C3" s="30"/>
      <c r="D3" s="30"/>
      <c r="E3" s="30"/>
      <c r="F3" s="30"/>
      <c r="G3" s="30"/>
      <c r="H3" s="30"/>
      <c r="I3" s="30"/>
      <c r="J3" s="30"/>
    </row>
    <row r="4" spans="1:13" s="27" customFormat="1" ht="15.75">
      <c r="A4" s="31"/>
      <c r="B4" s="433" t="s">
        <v>220</v>
      </c>
      <c r="C4" s="434"/>
      <c r="D4" s="433" t="s">
        <v>221</v>
      </c>
      <c r="E4" s="434"/>
      <c r="F4" s="433" t="s">
        <v>222</v>
      </c>
      <c r="G4" s="434"/>
      <c r="H4" s="433" t="s">
        <v>223</v>
      </c>
      <c r="I4" s="434"/>
      <c r="J4" s="433" t="s">
        <v>235</v>
      </c>
      <c r="K4" s="434"/>
      <c r="L4" s="433" t="s">
        <v>249</v>
      </c>
      <c r="M4" s="434"/>
    </row>
    <row r="5" spans="1:13" s="27" customFormat="1" ht="99.75">
      <c r="A5" s="26" t="s">
        <v>224</v>
      </c>
      <c r="B5" s="23" t="s">
        <v>225</v>
      </c>
      <c r="C5" s="581" t="s">
        <v>2202</v>
      </c>
      <c r="D5" s="23" t="s">
        <v>226</v>
      </c>
      <c r="E5" s="581" t="s">
        <v>2202</v>
      </c>
      <c r="F5" s="23" t="s">
        <v>226</v>
      </c>
      <c r="G5" s="581" t="s">
        <v>2202</v>
      </c>
      <c r="H5" s="23" t="s">
        <v>226</v>
      </c>
      <c r="I5" s="581" t="s">
        <v>2202</v>
      </c>
      <c r="J5" s="23" t="s">
        <v>226</v>
      </c>
      <c r="K5" s="581" t="s">
        <v>2202</v>
      </c>
      <c r="L5" s="23" t="s">
        <v>226</v>
      </c>
      <c r="M5" s="581" t="s">
        <v>2202</v>
      </c>
    </row>
    <row r="6" spans="1:13" s="27" customFormat="1" ht="15.75">
      <c r="A6" s="33" t="s">
        <v>15</v>
      </c>
      <c r="B6" s="246" t="s">
        <v>299</v>
      </c>
      <c r="C6" s="593"/>
      <c r="D6" s="34" t="s">
        <v>287</v>
      </c>
      <c r="E6" s="593"/>
      <c r="F6" s="34" t="s">
        <v>298</v>
      </c>
      <c r="G6" s="593"/>
      <c r="H6" s="34" t="s">
        <v>1560</v>
      </c>
      <c r="I6" s="593"/>
      <c r="J6" s="34" t="s">
        <v>1561</v>
      </c>
      <c r="K6" s="593"/>
      <c r="L6" s="34" t="s">
        <v>290</v>
      </c>
      <c r="M6" s="593"/>
    </row>
    <row r="7" spans="1:13" s="27" customFormat="1" ht="15.75">
      <c r="A7" s="37" t="s">
        <v>243</v>
      </c>
      <c r="B7" s="29" t="s">
        <v>169</v>
      </c>
      <c r="C7" s="594"/>
      <c r="D7" s="29" t="s">
        <v>206</v>
      </c>
      <c r="E7" s="594"/>
      <c r="F7" s="29" t="s">
        <v>208</v>
      </c>
      <c r="G7" s="594"/>
      <c r="H7" s="29" t="s">
        <v>236</v>
      </c>
      <c r="I7" s="594"/>
      <c r="J7" s="29" t="s">
        <v>237</v>
      </c>
      <c r="K7" s="594"/>
      <c r="L7" s="29" t="s">
        <v>165</v>
      </c>
      <c r="M7" s="594"/>
    </row>
    <row r="8" spans="1:13" s="27" customFormat="1" ht="15.75">
      <c r="A8" s="37" t="s">
        <v>244</v>
      </c>
      <c r="B8" s="28" t="s">
        <v>169</v>
      </c>
      <c r="C8" s="594"/>
      <c r="D8" s="28" t="s">
        <v>206</v>
      </c>
      <c r="E8" s="594"/>
      <c r="F8" s="28" t="s">
        <v>208</v>
      </c>
      <c r="G8" s="594"/>
      <c r="H8" s="28" t="s">
        <v>238</v>
      </c>
      <c r="I8" s="594"/>
      <c r="J8" s="28" t="s">
        <v>239</v>
      </c>
      <c r="K8" s="594"/>
      <c r="L8" s="28" t="s">
        <v>240</v>
      </c>
      <c r="M8" s="594"/>
    </row>
    <row r="9" spans="1:13" s="27" customFormat="1" ht="15.75">
      <c r="A9" s="37" t="s">
        <v>245</v>
      </c>
      <c r="B9" s="28" t="s">
        <v>169</v>
      </c>
      <c r="C9" s="595"/>
      <c r="D9" s="28" t="s">
        <v>206</v>
      </c>
      <c r="E9" s="595"/>
      <c r="F9" s="28" t="s">
        <v>209</v>
      </c>
      <c r="G9" s="595"/>
      <c r="H9" s="28" t="s">
        <v>241</v>
      </c>
      <c r="I9" s="595"/>
      <c r="J9" s="28" t="s">
        <v>242</v>
      </c>
      <c r="K9" s="595"/>
      <c r="L9" s="28" t="s">
        <v>165</v>
      </c>
      <c r="M9" s="595"/>
    </row>
    <row r="10" spans="1:13" s="27" customFormat="1" ht="15.75"/>
  </sheetData>
  <sheetProtection algorithmName="SHA-512" hashValue="ByfjgH8yyAYjJMXs97TP+PTZ5XJFaLnTFpIIBQejDmsSufbUgMJbLaMqcfAZOZJf8+5kMxlRMv2gxX4/RDtohA==" saltValue="+WwuNFeCMqiVfGhXWSSbnQ==" spinCount="100000" sheet="1" objects="1" scenarios="1"/>
  <protectedRanges>
    <protectedRange sqref="C5" name="Range1"/>
    <protectedRange sqref="E5" name="Range1_1"/>
    <protectedRange sqref="G5" name="Range1_2"/>
    <protectedRange sqref="I5" name="Range1_3"/>
    <protectedRange sqref="K5" name="Range1_4"/>
    <protectedRange sqref="M5" name="Range1_5"/>
  </protectedRanges>
  <mergeCells count="14">
    <mergeCell ref="M6:M9"/>
    <mergeCell ref="C6:C9"/>
    <mergeCell ref="E6:E9"/>
    <mergeCell ref="G6:G9"/>
    <mergeCell ref="I6:I9"/>
    <mergeCell ref="K6:K9"/>
    <mergeCell ref="A1:F1"/>
    <mergeCell ref="A2:M2"/>
    <mergeCell ref="B4:C4"/>
    <mergeCell ref="D4:E4"/>
    <mergeCell ref="F4:G4"/>
    <mergeCell ref="H4:I4"/>
    <mergeCell ref="J4:K4"/>
    <mergeCell ref="L4:M4"/>
  </mergeCells>
  <phoneticPr fontId="1"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11"/>
  <sheetViews>
    <sheetView zoomScale="85" zoomScaleNormal="85" workbookViewId="0">
      <selection activeCell="I5" sqref="I5:I11"/>
    </sheetView>
  </sheetViews>
  <sheetFormatPr defaultRowHeight="16.5"/>
  <cols>
    <col min="1" max="1" width="25.5703125" style="20" bestFit="1" customWidth="1"/>
    <col min="2" max="2" width="23.85546875" style="20" bestFit="1" customWidth="1"/>
    <col min="3" max="3" width="15.28515625" style="20" bestFit="1" customWidth="1"/>
    <col min="4" max="4" width="23.7109375" style="20" bestFit="1" customWidth="1"/>
    <col min="5" max="5" width="15.28515625" style="20" bestFit="1" customWidth="1"/>
    <col min="6" max="6" width="23.85546875" style="20" bestFit="1" customWidth="1"/>
    <col min="7" max="7" width="15.28515625" style="20" bestFit="1" customWidth="1"/>
    <col min="8" max="8" width="23.85546875" style="20" bestFit="1" customWidth="1"/>
    <col min="9" max="9" width="15.28515625" style="20" bestFit="1" customWidth="1"/>
    <col min="10" max="16384" width="9.140625" style="20"/>
  </cols>
  <sheetData>
    <row r="1" spans="1:13" ht="18">
      <c r="A1" s="427" t="s">
        <v>925</v>
      </c>
      <c r="B1" s="427"/>
      <c r="C1" s="427"/>
      <c r="D1" s="427"/>
      <c r="E1" s="427"/>
      <c r="F1" s="427"/>
    </row>
    <row r="2" spans="1:13" s="27" customFormat="1" ht="15.75">
      <c r="A2" s="430" t="s">
        <v>565</v>
      </c>
      <c r="B2" s="430"/>
      <c r="C2" s="430"/>
      <c r="D2" s="430"/>
      <c r="E2" s="430"/>
      <c r="F2" s="430"/>
      <c r="G2" s="430"/>
      <c r="H2" s="430"/>
      <c r="I2" s="430"/>
      <c r="J2" s="430"/>
      <c r="K2" s="430"/>
      <c r="L2" s="430"/>
      <c r="M2" s="430"/>
    </row>
    <row r="3" spans="1:13">
      <c r="A3" s="30"/>
      <c r="B3" s="30"/>
      <c r="C3" s="30"/>
      <c r="D3" s="30"/>
      <c r="E3" s="30"/>
      <c r="F3" s="30"/>
      <c r="G3" s="30"/>
      <c r="H3" s="30"/>
      <c r="I3" s="30"/>
      <c r="J3" s="30"/>
    </row>
    <row r="4" spans="1:13" s="27" customFormat="1" ht="15.75">
      <c r="A4" s="31"/>
      <c r="B4" s="433" t="s">
        <v>220</v>
      </c>
      <c r="C4" s="434"/>
      <c r="D4" s="433" t="s">
        <v>221</v>
      </c>
      <c r="E4" s="434"/>
      <c r="F4" s="433" t="s">
        <v>222</v>
      </c>
      <c r="G4" s="434"/>
      <c r="H4" s="433" t="s">
        <v>223</v>
      </c>
      <c r="I4" s="434"/>
    </row>
    <row r="5" spans="1:13" s="27" customFormat="1" ht="99.75">
      <c r="A5" s="26" t="s">
        <v>224</v>
      </c>
      <c r="B5" s="23" t="s">
        <v>225</v>
      </c>
      <c r="C5" s="581" t="s">
        <v>2202</v>
      </c>
      <c r="D5" s="23" t="s">
        <v>226</v>
      </c>
      <c r="E5" s="581" t="s">
        <v>2202</v>
      </c>
      <c r="F5" s="23" t="s">
        <v>226</v>
      </c>
      <c r="G5" s="581" t="s">
        <v>2202</v>
      </c>
      <c r="H5" s="23" t="s">
        <v>226</v>
      </c>
      <c r="I5" s="581" t="s">
        <v>2202</v>
      </c>
    </row>
    <row r="6" spans="1:13" s="27" customFormat="1" ht="15.75">
      <c r="A6" s="33" t="s">
        <v>15</v>
      </c>
      <c r="B6" s="38" t="s">
        <v>287</v>
      </c>
      <c r="C6" s="593"/>
      <c r="D6" s="38" t="s">
        <v>289</v>
      </c>
      <c r="E6" s="593"/>
      <c r="F6" s="34" t="s">
        <v>1646</v>
      </c>
      <c r="G6" s="593"/>
      <c r="H6" s="39" t="s">
        <v>290</v>
      </c>
      <c r="I6" s="593"/>
    </row>
    <row r="7" spans="1:13" s="27" customFormat="1" ht="15.75">
      <c r="A7" s="32" t="s">
        <v>248</v>
      </c>
      <c r="B7" s="28" t="str">
        <f>"19-11-07T09:51:38.000000"</f>
        <v>19-11-07T09:51:38.000000</v>
      </c>
      <c r="C7" s="594"/>
      <c r="D7" s="28" t="str">
        <f>"19-11-07T09:51:41.000000"</f>
        <v>19-11-07T09:51:41.000000</v>
      </c>
      <c r="E7" s="594"/>
      <c r="F7" s="28" t="str">
        <f>"19-11-07T14:06:24.000000"</f>
        <v>19-11-07T14:06:24.000000</v>
      </c>
      <c r="G7" s="594"/>
      <c r="H7" s="28" t="str">
        <f>"19-11-07T09:51:31.000000"</f>
        <v>19-11-07T09:51:31.000000</v>
      </c>
      <c r="I7" s="594"/>
    </row>
    <row r="8" spans="1:13" s="27" customFormat="1" ht="15.75">
      <c r="A8" s="32" t="s">
        <v>257</v>
      </c>
      <c r="B8" s="28" t="str">
        <f>"19-11-07T09:56:38.000000"</f>
        <v>19-11-07T09:56:38.000000</v>
      </c>
      <c r="C8" s="594"/>
      <c r="D8" s="28" t="str">
        <f>"19-11-07T09:56:41.000000"</f>
        <v>19-11-07T09:56:41.000000</v>
      </c>
      <c r="E8" s="594"/>
      <c r="F8" s="28" t="str">
        <f>"19-11-07T14:11:24.000000"</f>
        <v>19-11-07T14:11:24.000000</v>
      </c>
      <c r="G8" s="594"/>
      <c r="H8" s="28" t="str">
        <f>"19-11-07T09:56:31.000000"</f>
        <v>19-11-07T09:56:31.000000</v>
      </c>
      <c r="I8" s="594"/>
    </row>
    <row r="9" spans="1:13" s="27" customFormat="1" ht="15.75">
      <c r="A9" s="37" t="s">
        <v>258</v>
      </c>
      <c r="B9" s="28" t="s">
        <v>291</v>
      </c>
      <c r="C9" s="594"/>
      <c r="D9" s="28" t="s">
        <v>292</v>
      </c>
      <c r="E9" s="594"/>
      <c r="F9" s="28" t="s">
        <v>293</v>
      </c>
      <c r="G9" s="594"/>
      <c r="H9" s="28" t="s">
        <v>296</v>
      </c>
      <c r="I9" s="594"/>
      <c r="J9" s="42"/>
    </row>
    <row r="10" spans="1:13" s="27" customFormat="1" ht="15.75">
      <c r="A10" s="37" t="s">
        <v>259</v>
      </c>
      <c r="B10" s="28" t="s">
        <v>291</v>
      </c>
      <c r="C10" s="594"/>
      <c r="D10" s="28" t="s">
        <v>176</v>
      </c>
      <c r="E10" s="594"/>
      <c r="F10" s="28" t="s">
        <v>294</v>
      </c>
      <c r="G10" s="594"/>
      <c r="H10" s="28" t="s">
        <v>297</v>
      </c>
      <c r="I10" s="594"/>
    </row>
    <row r="11" spans="1:13" s="27" customFormat="1" ht="15.75">
      <c r="A11" s="37" t="s">
        <v>260</v>
      </c>
      <c r="B11" s="29" t="s">
        <v>256</v>
      </c>
      <c r="C11" s="595"/>
      <c r="D11" s="29" t="s">
        <v>255</v>
      </c>
      <c r="E11" s="595"/>
      <c r="F11" s="29" t="s">
        <v>295</v>
      </c>
      <c r="G11" s="595"/>
      <c r="H11" s="29" t="s">
        <v>296</v>
      </c>
      <c r="I11" s="595"/>
    </row>
  </sheetData>
  <sheetProtection algorithmName="SHA-512" hashValue="Qhr5GtbMqMoLuM4ggVBSKAjHLCcbzIHaDp4ZkopEk9/xF8MzkrBo4Wgxxsf9fSMJ3EQPSsiJljQ3t2C23laWHw==" saltValue="SiknKoNOkXyUOh8R4vDDMw==" spinCount="100000" sheet="1" objects="1" scenarios="1"/>
  <protectedRanges>
    <protectedRange sqref="C5 E5 G5 I5" name="Range1"/>
  </protectedRanges>
  <mergeCells count="10">
    <mergeCell ref="C6:C11"/>
    <mergeCell ref="E6:E11"/>
    <mergeCell ref="G6:G11"/>
    <mergeCell ref="I6:I11"/>
    <mergeCell ref="A1:F1"/>
    <mergeCell ref="A2:M2"/>
    <mergeCell ref="B4:C4"/>
    <mergeCell ref="D4:E4"/>
    <mergeCell ref="F4:G4"/>
    <mergeCell ref="H4:I4"/>
  </mergeCells>
  <phoneticPr fontId="1"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9"/>
  <sheetViews>
    <sheetView zoomScale="85" zoomScaleNormal="85" workbookViewId="0">
      <selection activeCell="K6" sqref="K6:K15"/>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8.5703125" style="20" bestFit="1" customWidth="1"/>
    <col min="11" max="11" width="15.28515625" style="20" bestFit="1" customWidth="1"/>
    <col min="12" max="12" width="16.140625" style="20" bestFit="1" customWidth="1"/>
    <col min="13" max="13" width="15.28515625" style="20" bestFit="1" customWidth="1"/>
    <col min="14" max="16384" width="9.140625" style="20"/>
  </cols>
  <sheetData>
    <row r="1" spans="1:13" ht="18">
      <c r="A1" s="427" t="s">
        <v>924</v>
      </c>
      <c r="B1" s="427"/>
      <c r="C1" s="427"/>
      <c r="D1" s="427"/>
      <c r="E1" s="427"/>
      <c r="F1" s="427"/>
    </row>
    <row r="2" spans="1:13" ht="18">
      <c r="A2" s="235" t="s">
        <v>1140</v>
      </c>
      <c r="B2" s="148"/>
      <c r="C2" s="148"/>
      <c r="D2" s="148"/>
      <c r="E2" s="148"/>
      <c r="F2" s="148"/>
    </row>
    <row r="3" spans="1:13" s="27" customFormat="1" ht="15.75">
      <c r="A3" s="430" t="s">
        <v>862</v>
      </c>
      <c r="B3" s="430"/>
      <c r="C3" s="430"/>
      <c r="D3" s="430"/>
      <c r="E3" s="430"/>
      <c r="F3" s="430"/>
      <c r="G3" s="430"/>
      <c r="H3" s="430"/>
      <c r="I3" s="430"/>
      <c r="J3" s="430"/>
      <c r="K3" s="430"/>
      <c r="L3" s="430"/>
      <c r="M3" s="430"/>
    </row>
    <row r="4" spans="1:13">
      <c r="A4" s="30"/>
      <c r="B4" s="30"/>
      <c r="C4" s="30"/>
      <c r="D4" s="30"/>
      <c r="E4" s="30"/>
      <c r="F4" s="30"/>
      <c r="G4" s="30"/>
      <c r="H4" s="30"/>
      <c r="I4" s="30"/>
      <c r="J4" s="30"/>
    </row>
    <row r="5" spans="1:13" s="27" customFormat="1" ht="15.75">
      <c r="A5" s="31"/>
      <c r="B5" s="433" t="s">
        <v>220</v>
      </c>
      <c r="C5" s="434"/>
      <c r="D5" s="433" t="s">
        <v>221</v>
      </c>
      <c r="E5" s="434"/>
      <c r="F5" s="433" t="s">
        <v>222</v>
      </c>
      <c r="G5" s="434"/>
      <c r="H5" s="433" t="s">
        <v>223</v>
      </c>
      <c r="I5" s="434"/>
      <c r="J5" s="433" t="s">
        <v>235</v>
      </c>
      <c r="K5" s="434"/>
    </row>
    <row r="6" spans="1:13" s="27" customFormat="1" ht="99.75">
      <c r="A6" s="26" t="s">
        <v>224</v>
      </c>
      <c r="B6" s="23" t="s">
        <v>225</v>
      </c>
      <c r="C6" s="581" t="s">
        <v>2202</v>
      </c>
      <c r="D6" s="23" t="s">
        <v>226</v>
      </c>
      <c r="E6" s="581" t="s">
        <v>2202</v>
      </c>
      <c r="F6" s="23" t="s">
        <v>226</v>
      </c>
      <c r="G6" s="581" t="s">
        <v>2202</v>
      </c>
      <c r="H6" s="23" t="s">
        <v>226</v>
      </c>
      <c r="I6" s="581" t="s">
        <v>2202</v>
      </c>
      <c r="J6" s="23" t="s">
        <v>225</v>
      </c>
      <c r="K6" s="581" t="s">
        <v>2202</v>
      </c>
    </row>
    <row r="7" spans="1:13" s="27" customFormat="1" ht="15.75">
      <c r="A7" s="33" t="s">
        <v>15</v>
      </c>
      <c r="B7" s="38" t="s">
        <v>287</v>
      </c>
      <c r="C7" s="593"/>
      <c r="D7" s="34" t="s">
        <v>288</v>
      </c>
      <c r="E7" s="593"/>
      <c r="F7" s="34" t="s">
        <v>1562</v>
      </c>
      <c r="G7" s="593"/>
      <c r="H7" s="34" t="s">
        <v>1559</v>
      </c>
      <c r="I7" s="593"/>
      <c r="J7" s="34" t="s">
        <v>1557</v>
      </c>
      <c r="K7" s="593"/>
    </row>
    <row r="8" spans="1:13" s="27" customFormat="1" ht="15.75">
      <c r="A8" s="32" t="s">
        <v>250</v>
      </c>
      <c r="B8" s="29" t="s">
        <v>161</v>
      </c>
      <c r="C8" s="594"/>
      <c r="D8" s="29" t="s">
        <v>1231</v>
      </c>
      <c r="E8" s="594"/>
      <c r="F8" s="29" t="s">
        <v>1235</v>
      </c>
      <c r="G8" s="594"/>
      <c r="H8" s="29" t="s">
        <v>263</v>
      </c>
      <c r="I8" s="594"/>
      <c r="J8" s="29" t="s">
        <v>1237</v>
      </c>
      <c r="K8" s="594"/>
    </row>
    <row r="9" spans="1:13" s="27" customFormat="1" ht="15.75">
      <c r="A9" s="32" t="s">
        <v>251</v>
      </c>
      <c r="B9" s="29" t="s">
        <v>265</v>
      </c>
      <c r="C9" s="594"/>
      <c r="D9" s="29" t="s">
        <v>1232</v>
      </c>
      <c r="E9" s="594"/>
      <c r="F9" s="29" t="s">
        <v>1236</v>
      </c>
      <c r="G9" s="594"/>
      <c r="H9" s="29" t="s">
        <v>271</v>
      </c>
      <c r="I9" s="594"/>
      <c r="J9" s="29" t="s">
        <v>1238</v>
      </c>
      <c r="K9" s="594"/>
    </row>
    <row r="10" spans="1:13" s="27" customFormat="1" ht="15.75">
      <c r="A10" s="37" t="s">
        <v>247</v>
      </c>
      <c r="B10" s="29" t="s">
        <v>206</v>
      </c>
      <c r="C10" s="594"/>
      <c r="D10" s="29" t="s">
        <v>1233</v>
      </c>
      <c r="E10" s="594"/>
      <c r="F10" s="29" t="s">
        <v>267</v>
      </c>
      <c r="G10" s="594"/>
      <c r="H10" s="29" t="s">
        <v>207</v>
      </c>
      <c r="I10" s="594"/>
      <c r="J10" s="29" t="s">
        <v>165</v>
      </c>
      <c r="K10" s="594"/>
    </row>
    <row r="11" spans="1:13" s="27" customFormat="1" ht="15.75">
      <c r="A11" s="37" t="s">
        <v>246</v>
      </c>
      <c r="B11" s="28" t="s">
        <v>206</v>
      </c>
      <c r="C11" s="594"/>
      <c r="D11" s="28" t="s">
        <v>264</v>
      </c>
      <c r="E11" s="594"/>
      <c r="F11" s="28" t="s">
        <v>268</v>
      </c>
      <c r="G11" s="594"/>
      <c r="H11" s="28" t="s">
        <v>270</v>
      </c>
      <c r="I11" s="594"/>
      <c r="J11" s="28" t="s">
        <v>165</v>
      </c>
      <c r="K11" s="594"/>
    </row>
    <row r="12" spans="1:13" s="27" customFormat="1" ht="15.75">
      <c r="A12" s="37" t="s">
        <v>252</v>
      </c>
      <c r="B12" s="28" t="s">
        <v>206</v>
      </c>
      <c r="C12" s="594"/>
      <c r="D12" s="29" t="s">
        <v>1233</v>
      </c>
      <c r="E12" s="594"/>
      <c r="F12" s="28" t="s">
        <v>269</v>
      </c>
      <c r="G12" s="594"/>
      <c r="H12" s="28" t="s">
        <v>207</v>
      </c>
      <c r="I12" s="594"/>
      <c r="J12" s="28" t="s">
        <v>165</v>
      </c>
      <c r="K12" s="594"/>
    </row>
    <row r="13" spans="1:13" s="27" customFormat="1" ht="15.75">
      <c r="A13" s="37" t="s">
        <v>262</v>
      </c>
      <c r="B13" s="26" t="s">
        <v>273</v>
      </c>
      <c r="C13" s="594"/>
      <c r="D13" s="25" t="s">
        <v>1234</v>
      </c>
      <c r="E13" s="594"/>
      <c r="F13" s="26" t="s">
        <v>1241</v>
      </c>
      <c r="G13" s="594"/>
      <c r="H13" s="26" t="s">
        <v>274</v>
      </c>
      <c r="I13" s="594"/>
      <c r="J13" s="26" t="s">
        <v>1240</v>
      </c>
      <c r="K13" s="594"/>
    </row>
    <row r="14" spans="1:13" s="27" customFormat="1" ht="15.75">
      <c r="A14" s="37" t="s">
        <v>253</v>
      </c>
      <c r="B14" s="26" t="s">
        <v>150</v>
      </c>
      <c r="C14" s="594"/>
      <c r="D14" s="26" t="s">
        <v>150</v>
      </c>
      <c r="E14" s="594"/>
      <c r="F14" s="26" t="s">
        <v>272</v>
      </c>
      <c r="G14" s="594"/>
      <c r="H14" s="26" t="s">
        <v>263</v>
      </c>
      <c r="I14" s="594"/>
      <c r="J14" s="26" t="s">
        <v>1239</v>
      </c>
      <c r="K14" s="594"/>
    </row>
    <row r="15" spans="1:13" s="27" customFormat="1" ht="15.75">
      <c r="A15" s="37" t="s">
        <v>254</v>
      </c>
      <c r="B15" s="25" t="s">
        <v>836</v>
      </c>
      <c r="C15" s="595"/>
      <c r="D15" s="25" t="s">
        <v>836</v>
      </c>
      <c r="E15" s="595"/>
      <c r="F15" s="25" t="s">
        <v>1379</v>
      </c>
      <c r="G15" s="595"/>
      <c r="H15" s="25" t="s">
        <v>1378</v>
      </c>
      <c r="I15" s="595"/>
      <c r="J15" s="25" t="s">
        <v>1382</v>
      </c>
      <c r="K15" s="595"/>
    </row>
    <row r="16" spans="1:13" s="27" customFormat="1" ht="15.75"/>
    <row r="17" spans="1:5" s="27" customFormat="1" ht="15.75">
      <c r="A17" s="430" t="s">
        <v>275</v>
      </c>
      <c r="B17" s="430"/>
      <c r="C17" s="430"/>
      <c r="D17" s="430"/>
      <c r="E17" s="430"/>
    </row>
    <row r="18" spans="1:5" s="27" customFormat="1" ht="15.75"/>
    <row r="19" spans="1:5" s="27" customFormat="1" ht="15.75"/>
  </sheetData>
  <sheetProtection algorithmName="SHA-512" hashValue="OU3VYAVj7th7O9w91l8gHcg+1MCZ13EPJQA7iH/xlLDwKBkBgDsT+l2ciNKM88BEMQ+/PMoY73tpgV3XkeDk6w==" saltValue="JwR4fC0u1ciVYGzN9WNlig==" spinCount="100000" sheet="1" objects="1" scenarios="1"/>
  <protectedRanges>
    <protectedRange sqref="C6 E6 G6 I6 K6"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honeticPr fontId="1"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2"/>
  <sheetViews>
    <sheetView zoomScale="85" zoomScaleNormal="85" workbookViewId="0">
      <pane xSplit="1" ySplit="6" topLeftCell="B7" activePane="bottomRight" state="frozen"/>
      <selection activeCell="F39" sqref="F39"/>
      <selection pane="topRight" activeCell="F39" sqref="F39"/>
      <selection pane="bottomLeft" activeCell="F39" sqref="F39"/>
      <selection pane="bottomRight" activeCell="O6" sqref="O6:O9"/>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8.5703125" style="20" bestFit="1" customWidth="1"/>
    <col min="9" max="9" width="15.28515625" style="20" bestFit="1" customWidth="1"/>
    <col min="10" max="10" width="18.5703125" style="20" bestFit="1" customWidth="1"/>
    <col min="11" max="11" width="15.28515625" style="20" bestFit="1" customWidth="1"/>
    <col min="12" max="12" width="16.140625" style="20" bestFit="1" customWidth="1"/>
    <col min="13" max="13" width="15.28515625" style="20" bestFit="1" customWidth="1"/>
    <col min="14" max="14" width="16.140625" style="20" bestFit="1" customWidth="1"/>
    <col min="15" max="15" width="15.28515625" style="20" bestFit="1" customWidth="1"/>
    <col min="16" max="16" width="17.7109375" style="20" customWidth="1"/>
    <col min="17" max="17" width="15.28515625" style="20" bestFit="1" customWidth="1"/>
    <col min="18" max="16384" width="9.140625" style="20"/>
  </cols>
  <sheetData>
    <row r="1" spans="1:15" ht="18">
      <c r="A1" s="427" t="s">
        <v>923</v>
      </c>
      <c r="B1" s="427"/>
      <c r="C1" s="427"/>
      <c r="D1" s="427"/>
      <c r="E1" s="427"/>
      <c r="F1" s="427"/>
    </row>
    <row r="2" spans="1:15" ht="18">
      <c r="A2" s="235" t="s">
        <v>1140</v>
      </c>
      <c r="B2" s="148"/>
      <c r="C2" s="148"/>
      <c r="D2" s="148"/>
      <c r="E2" s="148"/>
      <c r="F2" s="148"/>
    </row>
    <row r="3" spans="1:15" s="27" customFormat="1" ht="15.75">
      <c r="A3" s="430" t="s">
        <v>565</v>
      </c>
      <c r="B3" s="430"/>
      <c r="C3" s="430"/>
      <c r="D3" s="430"/>
      <c r="E3" s="430"/>
      <c r="F3" s="430"/>
      <c r="G3" s="430"/>
      <c r="H3" s="430"/>
      <c r="I3" s="430"/>
      <c r="J3" s="430"/>
      <c r="K3" s="430"/>
      <c r="L3" s="430"/>
      <c r="M3" s="430"/>
    </row>
    <row r="4" spans="1:15">
      <c r="A4" s="30"/>
      <c r="B4" s="30"/>
      <c r="C4" s="30"/>
      <c r="D4" s="30"/>
      <c r="E4" s="30"/>
      <c r="F4" s="30"/>
      <c r="G4" s="30"/>
      <c r="H4" s="30"/>
      <c r="I4" s="30"/>
      <c r="J4" s="30"/>
    </row>
    <row r="5" spans="1:15" s="27" customFormat="1" ht="15.75">
      <c r="A5" s="31"/>
      <c r="B5" s="433" t="s">
        <v>278</v>
      </c>
      <c r="C5" s="434"/>
      <c r="D5" s="433" t="s">
        <v>221</v>
      </c>
      <c r="E5" s="434"/>
      <c r="F5" s="433" t="s">
        <v>222</v>
      </c>
      <c r="G5" s="434"/>
      <c r="H5" s="433" t="s">
        <v>284</v>
      </c>
      <c r="I5" s="434"/>
      <c r="J5" s="433" t="s">
        <v>235</v>
      </c>
      <c r="K5" s="434"/>
      <c r="L5" s="433" t="s">
        <v>283</v>
      </c>
      <c r="M5" s="434"/>
      <c r="N5" s="433" t="s">
        <v>282</v>
      </c>
      <c r="O5" s="434"/>
    </row>
    <row r="6" spans="1:15" s="27" customFormat="1" ht="99.75">
      <c r="A6" s="26" t="s">
        <v>224</v>
      </c>
      <c r="B6" s="23" t="s">
        <v>225</v>
      </c>
      <c r="C6" s="581" t="s">
        <v>2202</v>
      </c>
      <c r="D6" s="23" t="s">
        <v>226</v>
      </c>
      <c r="E6" s="581" t="s">
        <v>2202</v>
      </c>
      <c r="F6" s="23" t="s">
        <v>226</v>
      </c>
      <c r="G6" s="581" t="s">
        <v>2202</v>
      </c>
      <c r="H6" s="23" t="s">
        <v>226</v>
      </c>
      <c r="I6" s="581" t="s">
        <v>2202</v>
      </c>
      <c r="J6" s="23" t="s">
        <v>225</v>
      </c>
      <c r="K6" s="581" t="s">
        <v>2202</v>
      </c>
      <c r="L6" s="23" t="s">
        <v>225</v>
      </c>
      <c r="M6" s="581" t="s">
        <v>2202</v>
      </c>
      <c r="N6" s="23" t="s">
        <v>225</v>
      </c>
      <c r="O6" s="581" t="s">
        <v>2202</v>
      </c>
    </row>
    <row r="7" spans="1:15" s="27" customFormat="1" ht="15.75">
      <c r="A7" s="32" t="s">
        <v>1</v>
      </c>
      <c r="B7" s="38" t="s">
        <v>11</v>
      </c>
      <c r="C7" s="593"/>
      <c r="D7" s="38" t="s">
        <v>11</v>
      </c>
      <c r="E7" s="593"/>
      <c r="F7" s="38" t="s">
        <v>11</v>
      </c>
      <c r="G7" s="593"/>
      <c r="H7" s="38" t="s">
        <v>151</v>
      </c>
      <c r="I7" s="593"/>
      <c r="J7" s="38" t="s">
        <v>151</v>
      </c>
      <c r="K7" s="593"/>
      <c r="L7" s="38" t="s">
        <v>152</v>
      </c>
      <c r="M7" s="593"/>
      <c r="N7" s="38" t="s">
        <v>12</v>
      </c>
      <c r="O7" s="593"/>
    </row>
    <row r="8" spans="1:15" s="27" customFormat="1" ht="15.75">
      <c r="A8" s="32" t="s">
        <v>281</v>
      </c>
      <c r="B8" s="29" t="s">
        <v>1563</v>
      </c>
      <c r="C8" s="594"/>
      <c r="D8" s="29" t="s">
        <v>1564</v>
      </c>
      <c r="E8" s="594"/>
      <c r="F8" s="29" t="s">
        <v>1565</v>
      </c>
      <c r="G8" s="594"/>
      <c r="H8" s="29" t="s">
        <v>1566</v>
      </c>
      <c r="I8" s="594"/>
      <c r="J8" s="29" t="s">
        <v>1238</v>
      </c>
      <c r="K8" s="594"/>
      <c r="L8" s="29" t="s">
        <v>169</v>
      </c>
      <c r="M8" s="594"/>
      <c r="N8" s="29" t="s">
        <v>1567</v>
      </c>
      <c r="O8" s="594"/>
    </row>
    <row r="9" spans="1:15" s="27" customFormat="1" ht="15.75">
      <c r="A9" s="32" t="s">
        <v>3</v>
      </c>
      <c r="B9" s="29" t="s">
        <v>277</v>
      </c>
      <c r="C9" s="595"/>
      <c r="D9" s="29" t="s">
        <v>280</v>
      </c>
      <c r="E9" s="595"/>
      <c r="F9" s="29" t="s">
        <v>279</v>
      </c>
      <c r="G9" s="595"/>
      <c r="H9" s="29" t="s">
        <v>276</v>
      </c>
      <c r="I9" s="595"/>
      <c r="J9" s="29" t="s">
        <v>49</v>
      </c>
      <c r="K9" s="595"/>
      <c r="L9" s="29" t="s">
        <v>276</v>
      </c>
      <c r="M9" s="595"/>
      <c r="N9" s="29" t="s">
        <v>276</v>
      </c>
      <c r="O9" s="595"/>
    </row>
    <row r="10" spans="1:15" s="27" customFormat="1" ht="15.75"/>
    <row r="11" spans="1:15">
      <c r="A11" s="435" t="s">
        <v>819</v>
      </c>
      <c r="B11" s="435"/>
      <c r="C11" s="435"/>
      <c r="D11" s="435"/>
      <c r="E11" s="435"/>
      <c r="F11" s="435"/>
      <c r="G11" s="435"/>
      <c r="H11" s="435"/>
      <c r="I11" s="435"/>
      <c r="J11" s="435"/>
      <c r="K11" s="435"/>
      <c r="L11" s="435"/>
    </row>
    <row r="12" spans="1:15">
      <c r="A12" s="435" t="s">
        <v>1242</v>
      </c>
      <c r="B12" s="435"/>
      <c r="C12" s="435"/>
      <c r="D12" s="435"/>
      <c r="E12" s="435"/>
      <c r="F12" s="435"/>
      <c r="G12" s="435"/>
      <c r="H12" s="435"/>
      <c r="I12" s="435"/>
      <c r="J12" s="435"/>
      <c r="K12" s="435"/>
      <c r="L12" s="435"/>
    </row>
  </sheetData>
  <sheetProtection algorithmName="SHA-512" hashValue="UJ08ksHNY2OljTRLYbAmM2nu+FwVbCqqe6Hf5CdDJK5c1V35JKdRDk2EqtBbYOBgRI1pFEUfPGqOtuVpoI5Rqw==" saltValue="D31gaj1E0aAC/CxCiJV6mw==" spinCount="100000" sheet="1" objects="1" scenarios="1"/>
  <protectedRanges>
    <protectedRange sqref="C6 E6 G6 I6 K6 M6 O6" name="Range1"/>
  </protectedRanges>
  <mergeCells count="18">
    <mergeCell ref="M7:M9"/>
    <mergeCell ref="O7:O9"/>
    <mergeCell ref="A11:L11"/>
    <mergeCell ref="A12:L12"/>
    <mergeCell ref="N5:O5"/>
    <mergeCell ref="A1:F1"/>
    <mergeCell ref="A3:M3"/>
    <mergeCell ref="B5:C5"/>
    <mergeCell ref="D5:E5"/>
    <mergeCell ref="F5:G5"/>
    <mergeCell ref="H5:I5"/>
    <mergeCell ref="J5:K5"/>
    <mergeCell ref="L5:M5"/>
    <mergeCell ref="C7:C9"/>
    <mergeCell ref="E7:E9"/>
    <mergeCell ref="G7:G9"/>
    <mergeCell ref="I7:I9"/>
    <mergeCell ref="K7:K9"/>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0"/>
  <sheetViews>
    <sheetView zoomScale="85" zoomScaleNormal="85" workbookViewId="0">
      <selection activeCell="B40" sqref="B40"/>
    </sheetView>
  </sheetViews>
  <sheetFormatPr defaultRowHeight="14.25"/>
  <cols>
    <col min="1" max="1" width="11.85546875" style="16" customWidth="1"/>
    <col min="2" max="2" width="20.28515625" style="16" bestFit="1" customWidth="1"/>
    <col min="3" max="3" width="4.7109375" style="17" bestFit="1" customWidth="1"/>
    <col min="4" max="4" width="106.5703125" style="16" bestFit="1" customWidth="1"/>
    <col min="5" max="16384" width="9.140625" style="16"/>
  </cols>
  <sheetData>
    <row r="1" spans="1:4" s="19" customFormat="1" ht="26.25">
      <c r="A1" s="5" t="s">
        <v>534</v>
      </c>
      <c r="C1" s="9"/>
    </row>
    <row r="2" spans="1:4" s="19" customFormat="1">
      <c r="C2" s="9"/>
    </row>
    <row r="3" spans="1:4" s="91" customFormat="1" ht="18">
      <c r="A3" s="90" t="s">
        <v>94</v>
      </c>
      <c r="B3" s="90" t="s">
        <v>95</v>
      </c>
      <c r="C3" s="398" t="s">
        <v>96</v>
      </c>
      <c r="D3" s="398"/>
    </row>
    <row r="4" spans="1:4" s="92" customFormat="1" ht="18">
      <c r="A4" s="93">
        <v>1</v>
      </c>
      <c r="B4" s="94">
        <v>41326</v>
      </c>
      <c r="C4" s="397" t="s">
        <v>76</v>
      </c>
      <c r="D4" s="397"/>
    </row>
    <row r="5" spans="1:4" s="92" customFormat="1" ht="18">
      <c r="A5" s="95">
        <v>1.1000000000000001</v>
      </c>
      <c r="B5" s="96">
        <v>41340</v>
      </c>
      <c r="C5" s="399" t="s">
        <v>115</v>
      </c>
      <c r="D5" s="400"/>
    </row>
    <row r="6" spans="1:4" s="92" customFormat="1" ht="18">
      <c r="A6" s="97"/>
      <c r="B6" s="97"/>
      <c r="C6" s="98" t="s">
        <v>108</v>
      </c>
      <c r="D6" s="73" t="s">
        <v>1300</v>
      </c>
    </row>
    <row r="7" spans="1:4" s="92" customFormat="1" ht="18">
      <c r="A7" s="97"/>
      <c r="B7" s="97"/>
      <c r="C7" s="98" t="s">
        <v>110</v>
      </c>
      <c r="D7" s="73" t="s">
        <v>98</v>
      </c>
    </row>
    <row r="8" spans="1:4" s="92" customFormat="1" ht="18">
      <c r="A8" s="97"/>
      <c r="B8" s="97"/>
      <c r="C8" s="98" t="s">
        <v>109</v>
      </c>
      <c r="D8" s="73" t="s">
        <v>99</v>
      </c>
    </row>
    <row r="9" spans="1:4" s="92" customFormat="1" ht="18">
      <c r="A9" s="97"/>
      <c r="B9" s="97"/>
      <c r="C9" s="98"/>
      <c r="D9" s="73"/>
    </row>
    <row r="10" spans="1:4" s="92" customFormat="1" ht="18">
      <c r="A10" s="97"/>
      <c r="B10" s="97"/>
      <c r="C10" s="98" t="s">
        <v>114</v>
      </c>
      <c r="D10" s="73" t="s">
        <v>100</v>
      </c>
    </row>
    <row r="11" spans="1:4" s="92" customFormat="1" ht="18">
      <c r="A11" s="97"/>
      <c r="B11" s="97"/>
      <c r="C11" s="98" t="s">
        <v>110</v>
      </c>
      <c r="D11" s="73" t="s">
        <v>101</v>
      </c>
    </row>
    <row r="12" spans="1:4" s="92" customFormat="1" ht="18">
      <c r="A12" s="97"/>
      <c r="B12" s="97"/>
      <c r="C12" s="98"/>
      <c r="D12" s="73"/>
    </row>
    <row r="13" spans="1:4" s="92" customFormat="1" ht="18">
      <c r="A13" s="97"/>
      <c r="B13" s="97"/>
      <c r="C13" s="98" t="s">
        <v>111</v>
      </c>
      <c r="D13" s="73" t="s">
        <v>102</v>
      </c>
    </row>
    <row r="14" spans="1:4" s="92" customFormat="1" ht="18">
      <c r="A14" s="97"/>
      <c r="B14" s="97"/>
      <c r="C14" s="98" t="s">
        <v>112</v>
      </c>
      <c r="D14" s="73" t="s">
        <v>103</v>
      </c>
    </row>
    <row r="15" spans="1:4" s="92" customFormat="1" ht="18">
      <c r="A15" s="99"/>
      <c r="B15" s="99"/>
      <c r="C15" s="100" t="s">
        <v>113</v>
      </c>
      <c r="D15" s="74" t="s">
        <v>104</v>
      </c>
    </row>
    <row r="16" spans="1:4" s="92" customFormat="1" ht="18">
      <c r="A16" s="101">
        <v>1.2</v>
      </c>
      <c r="B16" s="96">
        <v>41348</v>
      </c>
      <c r="C16" s="391" t="s">
        <v>116</v>
      </c>
      <c r="D16" s="392"/>
    </row>
    <row r="17" spans="1:4" s="92" customFormat="1" ht="18">
      <c r="A17" s="3"/>
      <c r="B17" s="97"/>
      <c r="C17" s="98" t="s">
        <v>108</v>
      </c>
      <c r="D17" s="73" t="s">
        <v>97</v>
      </c>
    </row>
    <row r="18" spans="1:4" s="92" customFormat="1" ht="30">
      <c r="A18" s="102"/>
      <c r="B18" s="97"/>
      <c r="C18" s="98" t="s">
        <v>110</v>
      </c>
      <c r="D18" s="73" t="s">
        <v>105</v>
      </c>
    </row>
    <row r="19" spans="1:4" s="92" customFormat="1" ht="18">
      <c r="A19" s="102"/>
      <c r="B19" s="97"/>
      <c r="C19" s="98"/>
      <c r="D19" s="73"/>
    </row>
    <row r="20" spans="1:4" s="92" customFormat="1" ht="45">
      <c r="A20" s="103"/>
      <c r="B20" s="99"/>
      <c r="C20" s="100" t="s">
        <v>114</v>
      </c>
      <c r="D20" s="74" t="s">
        <v>106</v>
      </c>
    </row>
    <row r="21" spans="1:4" s="92" customFormat="1" ht="18">
      <c r="A21" s="97">
        <v>1.3</v>
      </c>
      <c r="B21" s="104">
        <v>41366</v>
      </c>
      <c r="C21" s="391" t="s">
        <v>1631</v>
      </c>
      <c r="D21" s="392"/>
    </row>
    <row r="22" spans="1:4" s="92" customFormat="1" ht="18">
      <c r="A22" s="97"/>
      <c r="B22" s="104"/>
      <c r="C22" s="98" t="s">
        <v>108</v>
      </c>
      <c r="D22" s="73" t="s">
        <v>1843</v>
      </c>
    </row>
    <row r="23" spans="1:4" s="92" customFormat="1" ht="30">
      <c r="A23" s="97"/>
      <c r="B23" s="97"/>
      <c r="C23" s="98" t="s">
        <v>112</v>
      </c>
      <c r="D23" s="73" t="s">
        <v>107</v>
      </c>
    </row>
    <row r="24" spans="1:4" s="92" customFormat="1" ht="18">
      <c r="A24" s="97"/>
      <c r="B24" s="97"/>
      <c r="C24" s="98"/>
      <c r="D24" s="73"/>
    </row>
    <row r="25" spans="1:4" s="92" customFormat="1" ht="30">
      <c r="A25" s="99"/>
      <c r="B25" s="99"/>
      <c r="C25" s="100" t="s">
        <v>114</v>
      </c>
      <c r="D25" s="74" t="s">
        <v>1632</v>
      </c>
    </row>
    <row r="26" spans="1:4" s="92" customFormat="1" ht="46.5" customHeight="1">
      <c r="A26" s="247">
        <v>1.4</v>
      </c>
      <c r="B26" s="248">
        <v>42468</v>
      </c>
      <c r="C26" s="401" t="s">
        <v>503</v>
      </c>
      <c r="D26" s="402"/>
    </row>
    <row r="27" spans="1:4" s="92" customFormat="1" ht="18">
      <c r="A27" s="95">
        <v>1.5</v>
      </c>
      <c r="B27" s="96">
        <v>42836</v>
      </c>
      <c r="C27" s="399" t="s">
        <v>115</v>
      </c>
      <c r="D27" s="400"/>
    </row>
    <row r="28" spans="1:4" s="92" customFormat="1" ht="18">
      <c r="A28" s="97"/>
      <c r="B28" s="97"/>
      <c r="C28" s="98" t="s">
        <v>108</v>
      </c>
      <c r="D28" s="73" t="s">
        <v>1304</v>
      </c>
    </row>
    <row r="29" spans="1:4" s="92" customFormat="1" ht="18">
      <c r="A29" s="97"/>
      <c r="B29" s="97"/>
      <c r="C29" s="98" t="s">
        <v>1301</v>
      </c>
      <c r="D29" s="73" t="s">
        <v>1302</v>
      </c>
    </row>
    <row r="30" spans="1:4" s="92" customFormat="1" ht="18">
      <c r="A30" s="99"/>
      <c r="B30" s="99"/>
      <c r="C30" s="100" t="s">
        <v>1303</v>
      </c>
      <c r="D30" s="74" t="s">
        <v>1386</v>
      </c>
    </row>
    <row r="31" spans="1:4" ht="15">
      <c r="A31" s="95">
        <v>1.6</v>
      </c>
      <c r="B31" s="96">
        <v>42863</v>
      </c>
      <c r="C31" s="399" t="s">
        <v>115</v>
      </c>
      <c r="D31" s="400"/>
    </row>
    <row r="32" spans="1:4" ht="30">
      <c r="A32" s="97"/>
      <c r="B32" s="104"/>
      <c r="C32" s="284" t="s">
        <v>1380</v>
      </c>
      <c r="D32" s="285" t="s">
        <v>1384</v>
      </c>
    </row>
    <row r="33" spans="1:4" ht="15">
      <c r="A33" s="97"/>
      <c r="B33" s="104"/>
      <c r="C33" s="284" t="s">
        <v>1381</v>
      </c>
      <c r="D33" s="285" t="s">
        <v>1385</v>
      </c>
    </row>
    <row r="34" spans="1:4" ht="15">
      <c r="A34" s="97"/>
      <c r="B34" s="97"/>
      <c r="C34" s="98" t="s">
        <v>1383</v>
      </c>
      <c r="D34" s="73" t="s">
        <v>1351</v>
      </c>
    </row>
    <row r="35" spans="1:4" ht="30.75" customHeight="1">
      <c r="A35" s="309">
        <v>1.7</v>
      </c>
      <c r="B35" s="248">
        <v>43227</v>
      </c>
      <c r="C35" s="397" t="s">
        <v>1633</v>
      </c>
      <c r="D35" s="397"/>
    </row>
    <row r="36" spans="1:4" ht="30.75" customHeight="1">
      <c r="A36" s="309">
        <v>1.8</v>
      </c>
      <c r="B36" s="248">
        <v>43313</v>
      </c>
      <c r="C36" s="397" t="s">
        <v>1649</v>
      </c>
      <c r="D36" s="397"/>
    </row>
    <row r="37" spans="1:4" ht="30.75" customHeight="1">
      <c r="A37" s="309">
        <v>1.9</v>
      </c>
      <c r="B37" s="248">
        <v>43812</v>
      </c>
      <c r="C37" s="397" t="s">
        <v>1841</v>
      </c>
      <c r="D37" s="397"/>
    </row>
    <row r="38" spans="1:4" ht="15">
      <c r="A38" s="393" t="s">
        <v>1842</v>
      </c>
      <c r="B38" s="395">
        <v>43929</v>
      </c>
      <c r="C38" s="391" t="s">
        <v>1844</v>
      </c>
      <c r="D38" s="392"/>
    </row>
    <row r="39" spans="1:4" ht="15">
      <c r="A39" s="394"/>
      <c r="B39" s="396"/>
      <c r="C39" s="100" t="s">
        <v>108</v>
      </c>
      <c r="D39" s="74" t="s">
        <v>1845</v>
      </c>
    </row>
    <row r="40" spans="1:4" ht="15">
      <c r="A40" s="309">
        <v>2.1</v>
      </c>
      <c r="B40" s="248">
        <v>44045</v>
      </c>
      <c r="C40" s="390" t="s">
        <v>2201</v>
      </c>
      <c r="D40" s="390"/>
    </row>
  </sheetData>
  <sheetProtection algorithmName="SHA-512" hashValue="HwiU0qZs3NLXrRnlcn12wGA6zVZ5gKePIylp9ac7Z88/MfkFLw6xF9YZqZSaN30Qo+z0Nt/kKNEJrJ3UDuXT4Q==" saltValue="dDrRVo+uGQbkj7iLbrdHrw==" spinCount="100000" sheet="1" objects="1" scenarios="1"/>
  <mergeCells count="15">
    <mergeCell ref="C36:D36"/>
    <mergeCell ref="C35:D35"/>
    <mergeCell ref="C31:D31"/>
    <mergeCell ref="C27:D27"/>
    <mergeCell ref="C26:D26"/>
    <mergeCell ref="C3:D3"/>
    <mergeCell ref="C4:D4"/>
    <mergeCell ref="C5:D5"/>
    <mergeCell ref="C16:D16"/>
    <mergeCell ref="C21:D21"/>
    <mergeCell ref="C40:D40"/>
    <mergeCell ref="C38:D38"/>
    <mergeCell ref="A38:A39"/>
    <mergeCell ref="B38:B39"/>
    <mergeCell ref="C37:D37"/>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1"/>
  <sheetViews>
    <sheetView zoomScale="85" zoomScaleNormal="85" workbookViewId="0">
      <selection activeCell="G6" sqref="G6:G8"/>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6384" width="9.140625" style="20"/>
  </cols>
  <sheetData>
    <row r="1" spans="1:13" ht="18">
      <c r="A1" s="427" t="s">
        <v>922</v>
      </c>
      <c r="B1" s="427"/>
      <c r="C1" s="427"/>
      <c r="D1" s="427"/>
      <c r="E1" s="427"/>
      <c r="F1" s="427"/>
    </row>
    <row r="2" spans="1:13" ht="18">
      <c r="A2" s="235" t="s">
        <v>1140</v>
      </c>
      <c r="B2" s="148"/>
      <c r="C2" s="148"/>
      <c r="D2" s="148"/>
      <c r="E2" s="148"/>
      <c r="F2" s="148"/>
    </row>
    <row r="3" spans="1:13" s="27" customFormat="1" ht="15.75">
      <c r="A3" s="430" t="s">
        <v>861</v>
      </c>
      <c r="B3" s="430"/>
      <c r="C3" s="430"/>
      <c r="D3" s="430"/>
      <c r="E3" s="430"/>
      <c r="F3" s="430"/>
      <c r="G3" s="430"/>
      <c r="H3" s="430"/>
      <c r="I3" s="430"/>
      <c r="J3" s="430"/>
      <c r="K3" s="430"/>
      <c r="L3" s="430"/>
      <c r="M3" s="430"/>
    </row>
    <row r="4" spans="1:13">
      <c r="A4" s="30"/>
      <c r="B4" s="30"/>
      <c r="C4" s="30"/>
      <c r="D4" s="30"/>
      <c r="E4" s="30"/>
      <c r="F4" s="30"/>
      <c r="G4" s="30"/>
      <c r="H4" s="30"/>
    </row>
    <row r="5" spans="1:13" s="27" customFormat="1" ht="15.75">
      <c r="A5" s="31"/>
      <c r="B5" s="433" t="s">
        <v>220</v>
      </c>
      <c r="C5" s="434"/>
      <c r="D5" s="433" t="s">
        <v>221</v>
      </c>
      <c r="E5" s="434"/>
      <c r="F5" s="433" t="s">
        <v>222</v>
      </c>
      <c r="G5" s="434"/>
    </row>
    <row r="6" spans="1:13" s="27" customFormat="1" ht="99.75">
      <c r="A6" s="26" t="s">
        <v>224</v>
      </c>
      <c r="B6" s="23" t="s">
        <v>225</v>
      </c>
      <c r="C6" s="581" t="s">
        <v>2202</v>
      </c>
      <c r="D6" s="23" t="s">
        <v>226</v>
      </c>
      <c r="E6" s="581" t="s">
        <v>2202</v>
      </c>
      <c r="F6" s="23" t="s">
        <v>226</v>
      </c>
      <c r="G6" s="581" t="s">
        <v>2202</v>
      </c>
    </row>
    <row r="7" spans="1:13" s="27" customFormat="1" ht="15.75">
      <c r="A7" s="36" t="s">
        <v>15</v>
      </c>
      <c r="B7" s="34" t="s">
        <v>1568</v>
      </c>
      <c r="C7" s="519"/>
      <c r="D7" s="34" t="s">
        <v>1569</v>
      </c>
      <c r="E7" s="519"/>
      <c r="F7" s="34" t="s">
        <v>1571</v>
      </c>
      <c r="G7" s="519"/>
      <c r="H7" s="42"/>
    </row>
    <row r="8" spans="1:13" s="27" customFormat="1" ht="15.75">
      <c r="A8" s="37" t="s">
        <v>266</v>
      </c>
      <c r="B8" s="29" t="s">
        <v>1202</v>
      </c>
      <c r="C8" s="521"/>
      <c r="D8" s="29" t="s">
        <v>1570</v>
      </c>
      <c r="E8" s="521"/>
      <c r="F8" s="28" t="s">
        <v>285</v>
      </c>
      <c r="G8" s="521"/>
    </row>
    <row r="9" spans="1:13" s="27" customFormat="1" ht="15.75"/>
    <row r="10" spans="1:13" s="27" customFormat="1" ht="15.75"/>
    <row r="11" spans="1:13" s="27" customFormat="1" ht="15.75"/>
  </sheetData>
  <sheetProtection algorithmName="SHA-512" hashValue="DjlSoRVDYSvWUsbe+iHuAsuYlR08TZidifEonRhY/cE/rqhwkCnddsI5jiI3CWW/Qy66PW+ljo+CASswIoy0xg==" saltValue="hxM+/3QmUtE176Rpd81z/g==" spinCount="100000" sheet="1" objects="1" scenarios="1"/>
  <protectedRanges>
    <protectedRange sqref="C6 E6 G6" name="Range1"/>
  </protectedRanges>
  <mergeCells count="8">
    <mergeCell ref="C7:C8"/>
    <mergeCell ref="E7:E8"/>
    <mergeCell ref="G7:G8"/>
    <mergeCell ref="A1:F1"/>
    <mergeCell ref="A3:M3"/>
    <mergeCell ref="B5:C5"/>
    <mergeCell ref="D5:E5"/>
    <mergeCell ref="F5:G5"/>
  </mergeCells>
  <phoneticPr fontId="1"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79"/>
  <sheetViews>
    <sheetView zoomScale="85" zoomScaleNormal="85" workbookViewId="0">
      <pane ySplit="1" topLeftCell="A2" activePane="bottomLeft" state="frozen"/>
      <selection activeCell="F39" sqref="F39"/>
      <selection pane="bottomLeft" activeCell="B11" sqref="B11"/>
    </sheetView>
  </sheetViews>
  <sheetFormatPr defaultRowHeight="16.5"/>
  <cols>
    <col min="1" max="1" width="20" style="20" bestFit="1" customWidth="1"/>
    <col min="2" max="2" width="185.140625" style="20" bestFit="1" customWidth="1"/>
    <col min="3" max="3" width="11.140625" style="20" bestFit="1" customWidth="1"/>
    <col min="4" max="4" width="150.42578125" style="20" bestFit="1" customWidth="1"/>
    <col min="5" max="5" width="11.140625" style="20" bestFit="1" customWidth="1"/>
    <col min="6" max="6" width="123.5703125" style="20" bestFit="1" customWidth="1"/>
    <col min="7" max="7" width="11.140625" style="20" bestFit="1" customWidth="1"/>
    <col min="8" max="8" width="73.42578125" style="20" bestFit="1" customWidth="1"/>
    <col min="9" max="9" width="11.140625" style="20" bestFit="1" customWidth="1"/>
    <col min="10" max="10" width="26.140625" style="20" bestFit="1" customWidth="1"/>
    <col min="11" max="11" width="11.140625" style="20" bestFit="1" customWidth="1"/>
    <col min="12" max="12" width="65.5703125" style="20" bestFit="1" customWidth="1"/>
    <col min="13" max="13" width="11.140625" style="20" bestFit="1" customWidth="1"/>
    <col min="14" max="14" width="56.140625" style="20" bestFit="1" customWidth="1"/>
    <col min="15" max="15" width="11.140625" style="20" bestFit="1" customWidth="1"/>
    <col min="16" max="16" width="65.7109375" style="20" bestFit="1" customWidth="1"/>
    <col min="17" max="17" width="11.140625" style="20" bestFit="1" customWidth="1"/>
    <col min="18" max="16384" width="9.140625" style="20"/>
  </cols>
  <sheetData>
    <row r="1" spans="1:13" ht="18">
      <c r="A1" s="437" t="s">
        <v>921</v>
      </c>
      <c r="B1" s="437"/>
      <c r="C1" s="437"/>
      <c r="D1" s="437"/>
      <c r="E1" s="437"/>
      <c r="F1" s="437"/>
    </row>
    <row r="2" spans="1:13" ht="18">
      <c r="A2" s="235" t="s">
        <v>1140</v>
      </c>
      <c r="B2" s="148"/>
      <c r="C2" s="148"/>
      <c r="D2" s="148"/>
      <c r="E2" s="148"/>
      <c r="F2" s="148"/>
    </row>
    <row r="3" spans="1:13" s="27" customFormat="1" ht="15.75">
      <c r="A3" s="430" t="s">
        <v>860</v>
      </c>
      <c r="B3" s="430"/>
      <c r="C3" s="430"/>
      <c r="D3" s="430"/>
      <c r="E3" s="430"/>
      <c r="F3" s="430"/>
      <c r="G3" s="430"/>
      <c r="H3" s="430"/>
      <c r="I3" s="430"/>
      <c r="J3" s="430"/>
      <c r="K3" s="430"/>
      <c r="L3" s="430"/>
      <c r="M3" s="430"/>
    </row>
    <row r="4" spans="1:13">
      <c r="A4" s="30"/>
      <c r="B4" s="30"/>
      <c r="C4" s="30"/>
      <c r="D4" s="30"/>
      <c r="E4" s="30"/>
      <c r="F4" s="30"/>
      <c r="G4" s="30"/>
      <c r="H4" s="30"/>
      <c r="I4" s="30"/>
    </row>
    <row r="5" spans="1:13" s="27" customFormat="1" ht="15.75"/>
    <row r="6" spans="1:13" s="27" customFormat="1" ht="15.75">
      <c r="B6" s="303" t="s">
        <v>1584</v>
      </c>
      <c r="C6" s="304"/>
      <c r="D6" s="436"/>
      <c r="E6" s="436"/>
    </row>
    <row r="7" spans="1:13" s="27" customFormat="1" ht="128.25">
      <c r="A7" s="26" t="s">
        <v>5</v>
      </c>
      <c r="B7" s="295" t="s">
        <v>225</v>
      </c>
      <c r="C7" s="581" t="s">
        <v>2202</v>
      </c>
      <c r="D7" s="294" t="s">
        <v>225</v>
      </c>
      <c r="E7" s="581" t="s">
        <v>2202</v>
      </c>
    </row>
    <row r="8" spans="1:13" s="27" customFormat="1" ht="15.75">
      <c r="A8" s="33" t="s">
        <v>302</v>
      </c>
      <c r="B8" s="38" t="s">
        <v>1585</v>
      </c>
      <c r="C8" s="590"/>
      <c r="D8" s="38" t="s">
        <v>1585</v>
      </c>
      <c r="E8" s="593"/>
    </row>
    <row r="9" spans="1:13" s="27" customFormat="1" ht="15.75">
      <c r="A9" s="32" t="s">
        <v>1592</v>
      </c>
      <c r="B9" s="29" t="s">
        <v>319</v>
      </c>
      <c r="C9" s="591"/>
      <c r="D9" s="29" t="s">
        <v>319</v>
      </c>
      <c r="E9" s="594"/>
    </row>
    <row r="10" spans="1:13" s="27" customFormat="1" ht="15.75">
      <c r="A10" s="32" t="s">
        <v>303</v>
      </c>
      <c r="B10" s="29" t="s">
        <v>1586</v>
      </c>
      <c r="C10" s="591"/>
      <c r="D10" s="29"/>
      <c r="E10" s="594"/>
    </row>
    <row r="11" spans="1:13" s="27" customFormat="1" ht="15.75">
      <c r="A11" s="37" t="s">
        <v>304</v>
      </c>
      <c r="B11" s="29" t="s">
        <v>307</v>
      </c>
      <c r="C11" s="591"/>
      <c r="D11" s="29" t="s">
        <v>307</v>
      </c>
      <c r="E11" s="594"/>
    </row>
    <row r="12" spans="1:13" s="27" customFormat="1" ht="15.75">
      <c r="A12" s="37" t="s">
        <v>305</v>
      </c>
      <c r="B12" s="28" t="s">
        <v>1587</v>
      </c>
      <c r="C12" s="591"/>
      <c r="D12" s="28" t="s">
        <v>1591</v>
      </c>
      <c r="E12" s="594"/>
    </row>
    <row r="13" spans="1:13" s="27" customFormat="1" ht="15.75">
      <c r="A13" s="37" t="s">
        <v>306</v>
      </c>
      <c r="B13" s="29" t="s">
        <v>1838</v>
      </c>
      <c r="C13" s="591"/>
      <c r="D13" s="29" t="s">
        <v>1838</v>
      </c>
      <c r="E13" s="594"/>
    </row>
    <row r="14" spans="1:13" s="27" customFormat="1" ht="15.75">
      <c r="A14" s="37" t="s">
        <v>311</v>
      </c>
      <c r="B14" s="29">
        <v>0</v>
      </c>
      <c r="C14" s="591"/>
      <c r="D14" s="29">
        <v>0</v>
      </c>
      <c r="E14" s="594"/>
    </row>
    <row r="15" spans="1:13" s="27" customFormat="1" ht="15.75">
      <c r="A15" s="37" t="s">
        <v>312</v>
      </c>
      <c r="B15" s="29"/>
      <c r="C15" s="591"/>
      <c r="D15" s="29"/>
      <c r="E15" s="594"/>
    </row>
    <row r="16" spans="1:13" s="27" customFormat="1" ht="15.75">
      <c r="A16" s="37" t="s">
        <v>313</v>
      </c>
      <c r="B16" s="29">
        <v>0</v>
      </c>
      <c r="C16" s="591"/>
      <c r="D16" s="29">
        <v>0</v>
      </c>
      <c r="E16" s="594"/>
    </row>
    <row r="17" spans="1:5" s="27" customFormat="1" ht="15.75">
      <c r="A17" s="37" t="s">
        <v>325</v>
      </c>
      <c r="B17" s="29"/>
      <c r="C17" s="591"/>
      <c r="D17" s="29"/>
      <c r="E17" s="594"/>
    </row>
    <row r="18" spans="1:5" s="27" customFormat="1" ht="15.75">
      <c r="A18" s="37" t="s">
        <v>314</v>
      </c>
      <c r="B18" s="29">
        <v>6</v>
      </c>
      <c r="C18" s="591"/>
      <c r="D18" s="29">
        <v>4</v>
      </c>
      <c r="E18" s="594"/>
    </row>
    <row r="19" spans="1:5" s="27" customFormat="1" ht="15.75">
      <c r="A19" s="37" t="s">
        <v>315</v>
      </c>
      <c r="B19" s="29" t="s">
        <v>1590</v>
      </c>
      <c r="C19" s="591"/>
      <c r="D19" s="29" t="s">
        <v>1590</v>
      </c>
      <c r="E19" s="594"/>
    </row>
    <row r="20" spans="1:5" s="27" customFormat="1" ht="15.75">
      <c r="A20" s="37" t="s">
        <v>316</v>
      </c>
      <c r="B20" s="29" t="s">
        <v>1590</v>
      </c>
      <c r="C20" s="591"/>
      <c r="D20" s="29" t="s">
        <v>1590</v>
      </c>
      <c r="E20" s="594"/>
    </row>
    <row r="21" spans="1:5" s="27" customFormat="1" ht="15.75">
      <c r="A21" s="37" t="s">
        <v>317</v>
      </c>
      <c r="B21" s="29" t="s">
        <v>1590</v>
      </c>
      <c r="C21" s="591"/>
      <c r="D21" s="29" t="s">
        <v>1590</v>
      </c>
      <c r="E21" s="594"/>
    </row>
    <row r="22" spans="1:5" s="27" customFormat="1" ht="15.75">
      <c r="A22" s="37" t="s">
        <v>322</v>
      </c>
      <c r="B22" s="29" t="s">
        <v>1590</v>
      </c>
      <c r="C22" s="591"/>
      <c r="D22" s="29" t="s">
        <v>1590</v>
      </c>
      <c r="E22" s="594"/>
    </row>
    <row r="23" spans="1:5" s="27" customFormat="1" ht="15.75">
      <c r="A23" s="37" t="s">
        <v>1588</v>
      </c>
      <c r="B23" s="29" t="s">
        <v>1590</v>
      </c>
      <c r="C23" s="591"/>
      <c r="D23" s="26"/>
      <c r="E23" s="594"/>
    </row>
    <row r="24" spans="1:5" s="27" customFormat="1" ht="15.75">
      <c r="A24" s="37" t="s">
        <v>1589</v>
      </c>
      <c r="B24" s="29" t="s">
        <v>1590</v>
      </c>
      <c r="C24" s="592"/>
      <c r="D24" s="26"/>
      <c r="E24" s="595"/>
    </row>
    <row r="26" spans="1:5" s="27" customFormat="1" ht="15.75">
      <c r="B26" s="303" t="s">
        <v>1593</v>
      </c>
      <c r="C26" s="304"/>
      <c r="D26" s="436"/>
      <c r="E26" s="436"/>
    </row>
    <row r="27" spans="1:5" s="27" customFormat="1" ht="128.25">
      <c r="A27" s="26" t="s">
        <v>5</v>
      </c>
      <c r="B27" s="295" t="s">
        <v>225</v>
      </c>
      <c r="C27" s="581" t="s">
        <v>2202</v>
      </c>
      <c r="D27" s="294" t="s">
        <v>225</v>
      </c>
      <c r="E27" s="581" t="s">
        <v>2202</v>
      </c>
    </row>
    <row r="28" spans="1:5" s="27" customFormat="1" ht="15.75">
      <c r="A28" s="33" t="s">
        <v>302</v>
      </c>
      <c r="B28" s="38" t="s">
        <v>1595</v>
      </c>
      <c r="C28" s="593"/>
      <c r="D28" s="38" t="s">
        <v>1595</v>
      </c>
      <c r="E28" s="593"/>
    </row>
    <row r="29" spans="1:5" s="27" customFormat="1" ht="15.75">
      <c r="A29" s="32" t="s">
        <v>1592</v>
      </c>
      <c r="B29" s="29" t="s">
        <v>1594</v>
      </c>
      <c r="C29" s="594"/>
      <c r="D29" s="29" t="s">
        <v>1594</v>
      </c>
      <c r="E29" s="594"/>
    </row>
    <row r="30" spans="1:5" s="27" customFormat="1">
      <c r="A30" s="32" t="s">
        <v>303</v>
      </c>
      <c r="B30" s="29" t="s">
        <v>1596</v>
      </c>
      <c r="C30" s="594"/>
      <c r="D30" s="29"/>
      <c r="E30" s="594"/>
    </row>
    <row r="31" spans="1:5" s="27" customFormat="1" ht="15.75">
      <c r="A31" s="37" t="s">
        <v>304</v>
      </c>
      <c r="B31" s="29" t="s">
        <v>307</v>
      </c>
      <c r="C31" s="594"/>
      <c r="D31" s="29" t="s">
        <v>307</v>
      </c>
      <c r="E31" s="594"/>
    </row>
    <row r="32" spans="1:5" s="27" customFormat="1" ht="15.75">
      <c r="A32" s="37" t="s">
        <v>305</v>
      </c>
      <c r="B32" s="28" t="s">
        <v>1587</v>
      </c>
      <c r="C32" s="594"/>
      <c r="D32" s="28" t="s">
        <v>1591</v>
      </c>
      <c r="E32" s="594"/>
    </row>
    <row r="33" spans="1:5" s="27" customFormat="1" ht="15.75">
      <c r="A33" s="37" t="s">
        <v>306</v>
      </c>
      <c r="B33" s="29" t="s">
        <v>1838</v>
      </c>
      <c r="C33" s="594"/>
      <c r="D33" s="29" t="s">
        <v>1838</v>
      </c>
      <c r="E33" s="594"/>
    </row>
    <row r="34" spans="1:5" s="27" customFormat="1" ht="15.75">
      <c r="A34" s="37" t="s">
        <v>311</v>
      </c>
      <c r="B34" s="29">
        <v>0</v>
      </c>
      <c r="C34" s="594"/>
      <c r="D34" s="29">
        <v>0</v>
      </c>
      <c r="E34" s="594"/>
    </row>
    <row r="35" spans="1:5" s="27" customFormat="1" ht="15.75">
      <c r="A35" s="37" t="s">
        <v>312</v>
      </c>
      <c r="B35" s="29"/>
      <c r="C35" s="594"/>
      <c r="D35" s="29"/>
      <c r="E35" s="594"/>
    </row>
    <row r="36" spans="1:5" s="27" customFormat="1" ht="15.75">
      <c r="A36" s="37" t="s">
        <v>313</v>
      </c>
      <c r="B36" s="29">
        <v>0</v>
      </c>
      <c r="C36" s="594"/>
      <c r="D36" s="29">
        <v>0</v>
      </c>
      <c r="E36" s="594"/>
    </row>
    <row r="37" spans="1:5" s="27" customFormat="1" ht="15.75">
      <c r="A37" s="37" t="s">
        <v>325</v>
      </c>
      <c r="B37" s="29"/>
      <c r="C37" s="594"/>
      <c r="D37" s="29"/>
      <c r="E37" s="594"/>
    </row>
    <row r="38" spans="1:5" s="27" customFormat="1" ht="15.75">
      <c r="A38" s="37" t="s">
        <v>314</v>
      </c>
      <c r="B38" s="29">
        <v>6</v>
      </c>
      <c r="C38" s="594"/>
      <c r="D38" s="29">
        <v>4</v>
      </c>
      <c r="E38" s="594"/>
    </row>
    <row r="39" spans="1:5" s="27" customFormat="1" ht="15.75">
      <c r="A39" s="37" t="s">
        <v>315</v>
      </c>
      <c r="B39" s="29" t="s">
        <v>1597</v>
      </c>
      <c r="C39" s="594"/>
      <c r="D39" s="29" t="s">
        <v>1597</v>
      </c>
      <c r="E39" s="594"/>
    </row>
    <row r="40" spans="1:5" s="27" customFormat="1" ht="15.75">
      <c r="A40" s="37" t="s">
        <v>316</v>
      </c>
      <c r="B40" s="29" t="s">
        <v>1597</v>
      </c>
      <c r="C40" s="594"/>
      <c r="D40" s="29" t="s">
        <v>1597</v>
      </c>
      <c r="E40" s="594"/>
    </row>
    <row r="41" spans="1:5" s="27" customFormat="1" ht="15.75">
      <c r="A41" s="37" t="s">
        <v>317</v>
      </c>
      <c r="B41" s="29" t="s">
        <v>1597</v>
      </c>
      <c r="C41" s="594"/>
      <c r="D41" s="29" t="s">
        <v>1597</v>
      </c>
      <c r="E41" s="594"/>
    </row>
    <row r="42" spans="1:5" s="27" customFormat="1" ht="15.75">
      <c r="A42" s="37" t="s">
        <v>322</v>
      </c>
      <c r="B42" s="29" t="s">
        <v>1597</v>
      </c>
      <c r="C42" s="594"/>
      <c r="D42" s="29" t="s">
        <v>1597</v>
      </c>
      <c r="E42" s="594"/>
    </row>
    <row r="43" spans="1:5" s="27" customFormat="1" ht="15.75">
      <c r="A43" s="37" t="s">
        <v>1588</v>
      </c>
      <c r="B43" s="29" t="s">
        <v>1597</v>
      </c>
      <c r="C43" s="594"/>
      <c r="D43" s="26"/>
      <c r="E43" s="594"/>
    </row>
    <row r="44" spans="1:5" s="27" customFormat="1" ht="15.75">
      <c r="A44" s="37" t="s">
        <v>1589</v>
      </c>
      <c r="B44" s="29" t="s">
        <v>1597</v>
      </c>
      <c r="C44" s="595"/>
      <c r="D44" s="26"/>
      <c r="E44" s="595"/>
    </row>
    <row r="46" spans="1:5" s="27" customFormat="1" ht="15.75">
      <c r="B46" s="438" t="s">
        <v>1583</v>
      </c>
      <c r="C46" s="439"/>
      <c r="D46" s="53"/>
      <c r="E46" s="52"/>
    </row>
    <row r="47" spans="1:5" s="27" customFormat="1" ht="128.25">
      <c r="A47" s="26" t="s">
        <v>224</v>
      </c>
      <c r="B47" s="43" t="s">
        <v>225</v>
      </c>
      <c r="C47" s="581" t="s">
        <v>2202</v>
      </c>
      <c r="D47" s="48"/>
      <c r="E47" s="46"/>
    </row>
    <row r="48" spans="1:5" s="27" customFormat="1" ht="15.75">
      <c r="A48" s="33" t="s">
        <v>302</v>
      </c>
      <c r="B48" s="38" t="s">
        <v>1578</v>
      </c>
      <c r="C48" s="593"/>
      <c r="D48" s="49"/>
      <c r="E48" s="47"/>
    </row>
    <row r="49" spans="1:9" s="27" customFormat="1" ht="15.75">
      <c r="A49" s="32" t="s">
        <v>1592</v>
      </c>
      <c r="B49" s="29" t="s">
        <v>319</v>
      </c>
      <c r="C49" s="594"/>
      <c r="D49" s="50"/>
      <c r="E49" s="47"/>
    </row>
    <row r="50" spans="1:9" s="27" customFormat="1" ht="15.75">
      <c r="A50" s="32" t="s">
        <v>303</v>
      </c>
      <c r="B50" s="29" t="s">
        <v>1577</v>
      </c>
      <c r="C50" s="594"/>
      <c r="D50" s="50"/>
      <c r="E50" s="47"/>
    </row>
    <row r="51" spans="1:9" s="27" customFormat="1" ht="15.75">
      <c r="A51" s="37" t="s">
        <v>304</v>
      </c>
      <c r="B51" s="29" t="s">
        <v>307</v>
      </c>
      <c r="C51" s="594"/>
      <c r="D51" s="50"/>
      <c r="E51" s="47"/>
    </row>
    <row r="52" spans="1:9" s="27" customFormat="1" ht="15.75">
      <c r="A52" s="37" t="s">
        <v>305</v>
      </c>
      <c r="B52" s="28" t="s">
        <v>320</v>
      </c>
      <c r="C52" s="594"/>
      <c r="D52" s="51"/>
      <c r="E52" s="47"/>
    </row>
    <row r="53" spans="1:9" s="27" customFormat="1" ht="15.75">
      <c r="A53" s="37" t="s">
        <v>306</v>
      </c>
      <c r="B53" s="29" t="s">
        <v>1839</v>
      </c>
      <c r="C53" s="594"/>
      <c r="D53" s="51"/>
      <c r="E53" s="47"/>
    </row>
    <row r="54" spans="1:9" s="27" customFormat="1" ht="15.75">
      <c r="A54" s="37" t="s">
        <v>311</v>
      </c>
      <c r="B54" s="29">
        <v>0</v>
      </c>
      <c r="C54" s="594"/>
      <c r="D54" s="50"/>
      <c r="E54" s="47"/>
    </row>
    <row r="55" spans="1:9" s="27" customFormat="1" ht="15.75">
      <c r="A55" s="37" t="s">
        <v>312</v>
      </c>
      <c r="B55" s="29"/>
      <c r="C55" s="594"/>
      <c r="D55" s="50"/>
      <c r="E55" s="47"/>
    </row>
    <row r="56" spans="1:9" s="27" customFormat="1" ht="15.75">
      <c r="A56" s="37" t="s">
        <v>313</v>
      </c>
      <c r="B56" s="29">
        <v>0</v>
      </c>
      <c r="C56" s="594"/>
      <c r="D56" s="50"/>
      <c r="E56" s="47"/>
    </row>
    <row r="57" spans="1:9" s="27" customFormat="1" ht="15.75">
      <c r="A57" s="37" t="s">
        <v>325</v>
      </c>
      <c r="B57" s="29"/>
      <c r="C57" s="594"/>
      <c r="D57" s="50"/>
      <c r="E57" s="47"/>
    </row>
    <row r="58" spans="1:9" s="27" customFormat="1" ht="15.75">
      <c r="A58" s="37" t="s">
        <v>314</v>
      </c>
      <c r="B58" s="29" t="s">
        <v>324</v>
      </c>
      <c r="C58" s="594"/>
      <c r="D58" s="50"/>
      <c r="E58" s="47"/>
    </row>
    <row r="59" spans="1:9" s="27" customFormat="1" ht="15.75">
      <c r="A59" s="37" t="s">
        <v>315</v>
      </c>
      <c r="B59" s="29" t="s">
        <v>323</v>
      </c>
      <c r="C59" s="594"/>
      <c r="D59" s="50"/>
      <c r="E59" s="47"/>
    </row>
    <row r="60" spans="1:9" s="27" customFormat="1" ht="15.75">
      <c r="A60" s="37" t="s">
        <v>316</v>
      </c>
      <c r="B60" s="29" t="s">
        <v>1579</v>
      </c>
      <c r="C60" s="594"/>
      <c r="D60" s="50"/>
      <c r="E60" s="47"/>
    </row>
    <row r="61" spans="1:9" s="27" customFormat="1" ht="15.75">
      <c r="A61" s="37" t="s">
        <v>317</v>
      </c>
      <c r="B61" s="29" t="s">
        <v>1580</v>
      </c>
      <c r="C61" s="594"/>
      <c r="D61" s="31"/>
      <c r="E61" s="47"/>
    </row>
    <row r="62" spans="1:9" s="27" customFormat="1" ht="15.75">
      <c r="A62" s="37" t="s">
        <v>322</v>
      </c>
      <c r="B62" s="29" t="s">
        <v>1581</v>
      </c>
      <c r="C62" s="595"/>
      <c r="D62" s="31"/>
      <c r="E62" s="47"/>
    </row>
    <row r="63" spans="1:9" s="27" customFormat="1" ht="15.75">
      <c r="A63" s="150"/>
      <c r="B63" s="150"/>
      <c r="C63" s="150"/>
      <c r="D63" s="150"/>
      <c r="E63" s="150"/>
      <c r="F63" s="150"/>
      <c r="G63" s="150"/>
      <c r="H63" s="150"/>
      <c r="I63" s="150"/>
    </row>
    <row r="64" spans="1:9" s="27" customFormat="1" ht="15.75">
      <c r="B64" s="438" t="s">
        <v>1582</v>
      </c>
      <c r="C64" s="439"/>
      <c r="D64" s="53"/>
      <c r="E64" s="52"/>
    </row>
    <row r="65" spans="1:5" s="27" customFormat="1" ht="128.25">
      <c r="A65" s="26" t="s">
        <v>224</v>
      </c>
      <c r="B65" s="43" t="s">
        <v>225</v>
      </c>
      <c r="C65" s="581" t="s">
        <v>2202</v>
      </c>
      <c r="D65" s="48"/>
      <c r="E65" s="46"/>
    </row>
    <row r="66" spans="1:5" s="27" customFormat="1" ht="15.75">
      <c r="A66" s="33" t="s">
        <v>302</v>
      </c>
      <c r="B66" s="38" t="s">
        <v>1572</v>
      </c>
      <c r="C66" s="593"/>
      <c r="D66" s="49"/>
      <c r="E66" s="47"/>
    </row>
    <row r="67" spans="1:5" s="27" customFormat="1" ht="15.75">
      <c r="A67" s="32" t="s">
        <v>1592</v>
      </c>
      <c r="B67" s="29" t="s">
        <v>1243</v>
      </c>
      <c r="C67" s="594"/>
      <c r="D67" s="50"/>
      <c r="E67" s="47"/>
    </row>
    <row r="68" spans="1:5" s="27" customFormat="1" ht="15.75">
      <c r="A68" s="32" t="s">
        <v>303</v>
      </c>
      <c r="B68" s="29" t="s">
        <v>1573</v>
      </c>
      <c r="C68" s="594"/>
      <c r="D68" s="50"/>
      <c r="E68" s="47"/>
    </row>
    <row r="69" spans="1:5" s="27" customFormat="1" ht="15.75">
      <c r="A69" s="37" t="s">
        <v>304</v>
      </c>
      <c r="B69" s="29" t="s">
        <v>307</v>
      </c>
      <c r="C69" s="594"/>
      <c r="D69" s="50"/>
      <c r="E69" s="47"/>
    </row>
    <row r="70" spans="1:5" s="27" customFormat="1" ht="15.75">
      <c r="A70" s="37" t="s">
        <v>305</v>
      </c>
      <c r="B70" s="28" t="s">
        <v>320</v>
      </c>
      <c r="C70" s="594"/>
      <c r="D70" s="51"/>
      <c r="E70" s="47"/>
    </row>
    <row r="71" spans="1:5" s="27" customFormat="1" ht="15.75">
      <c r="A71" s="37" t="s">
        <v>306</v>
      </c>
      <c r="B71" s="29" t="s">
        <v>1839</v>
      </c>
      <c r="C71" s="594"/>
      <c r="D71" s="51"/>
      <c r="E71" s="47"/>
    </row>
    <row r="72" spans="1:5" s="27" customFormat="1" ht="15.75">
      <c r="A72" s="37" t="s">
        <v>311</v>
      </c>
      <c r="B72" s="29" t="s">
        <v>308</v>
      </c>
      <c r="C72" s="594"/>
      <c r="D72" s="50"/>
      <c r="E72" s="47"/>
    </row>
    <row r="73" spans="1:5" s="27" customFormat="1" ht="15.75">
      <c r="A73" s="37" t="s">
        <v>312</v>
      </c>
      <c r="B73" s="29"/>
      <c r="C73" s="594"/>
      <c r="D73" s="50"/>
      <c r="E73" s="47"/>
    </row>
    <row r="74" spans="1:5" s="27" customFormat="1" ht="15.75">
      <c r="A74" s="37" t="s">
        <v>313</v>
      </c>
      <c r="B74" s="29" t="s">
        <v>308</v>
      </c>
      <c r="C74" s="594"/>
      <c r="D74" s="50"/>
      <c r="E74" s="47"/>
    </row>
    <row r="75" spans="1:5" s="27" customFormat="1" ht="15.75">
      <c r="A75" s="37" t="s">
        <v>318</v>
      </c>
      <c r="B75" s="29"/>
      <c r="C75" s="594"/>
      <c r="D75" s="50"/>
      <c r="E75" s="47"/>
    </row>
    <row r="76" spans="1:5" s="27" customFormat="1" ht="15.75">
      <c r="A76" s="37" t="s">
        <v>314</v>
      </c>
      <c r="B76" s="29">
        <v>3</v>
      </c>
      <c r="C76" s="594"/>
      <c r="D76" s="50"/>
      <c r="E76" s="47"/>
    </row>
    <row r="77" spans="1:5" s="27" customFormat="1" ht="15.75">
      <c r="A77" s="37" t="s">
        <v>315</v>
      </c>
      <c r="B77" s="29" t="s">
        <v>1574</v>
      </c>
      <c r="C77" s="594"/>
      <c r="D77" s="50"/>
      <c r="E77" s="47"/>
    </row>
    <row r="78" spans="1:5" s="27" customFormat="1" ht="15.75">
      <c r="A78" s="37" t="s">
        <v>316</v>
      </c>
      <c r="B78" s="29" t="s">
        <v>1575</v>
      </c>
      <c r="C78" s="594"/>
      <c r="D78" s="50"/>
      <c r="E78" s="47"/>
    </row>
    <row r="79" spans="1:5" s="27" customFormat="1" ht="15.75">
      <c r="A79" s="37" t="s">
        <v>317</v>
      </c>
      <c r="B79" s="29" t="s">
        <v>1576</v>
      </c>
      <c r="C79" s="595"/>
      <c r="D79" s="31"/>
      <c r="E79" s="47"/>
    </row>
  </sheetData>
  <sheetProtection algorithmName="SHA-512" hashValue="naeO2+lNohRch8YWMRfkKgaHnakIb9Mj+TruU5hfPjWAK7FPbehFGPm69S9204xdTZUz0KoVB66SVByYnOCW/Q==" saltValue="LjNHfTQb8fxT/SGD14nfcg==" spinCount="100000" sheet="1" objects="1" scenarios="1"/>
  <protectedRanges>
    <protectedRange sqref="C7" name="Range1"/>
    <protectedRange sqref="C27" name="Range1_1"/>
    <protectedRange sqref="E7" name="Range1_2"/>
    <protectedRange sqref="E27" name="Range1_3"/>
    <protectedRange sqref="C47" name="Range1_4"/>
    <protectedRange sqref="C65" name="Range1_5"/>
  </protectedRanges>
  <mergeCells count="12">
    <mergeCell ref="C66:C79"/>
    <mergeCell ref="C48:C62"/>
    <mergeCell ref="E28:E44"/>
    <mergeCell ref="C28:C44"/>
    <mergeCell ref="E8:E24"/>
    <mergeCell ref="D6:E6"/>
    <mergeCell ref="D26:E26"/>
    <mergeCell ref="A1:F1"/>
    <mergeCell ref="B64:C64"/>
    <mergeCell ref="B46:C46"/>
    <mergeCell ref="A3:M3"/>
    <mergeCell ref="C8:C24"/>
  </mergeCells>
  <phoneticPr fontId="1"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2"/>
  <sheetViews>
    <sheetView zoomScale="85" zoomScaleNormal="85" workbookViewId="0">
      <selection activeCell="M5" sqref="M5"/>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0" width="16.140625" style="20" bestFit="1" customWidth="1"/>
    <col min="11" max="11" width="15.28515625" style="20" bestFit="1" customWidth="1"/>
    <col min="12" max="16384" width="9.140625" style="20"/>
  </cols>
  <sheetData>
    <row r="1" spans="1:11" ht="18">
      <c r="A1" s="427" t="s">
        <v>920</v>
      </c>
      <c r="B1" s="427"/>
      <c r="C1" s="427"/>
      <c r="D1" s="427"/>
      <c r="E1" s="427"/>
      <c r="F1" s="427"/>
    </row>
    <row r="2" spans="1:11" s="27" customFormat="1" ht="15.75">
      <c r="A2" s="430" t="s">
        <v>865</v>
      </c>
      <c r="B2" s="430"/>
      <c r="C2" s="430"/>
      <c r="D2" s="430"/>
      <c r="E2" s="430"/>
      <c r="F2" s="430"/>
      <c r="G2" s="430"/>
      <c r="H2" s="430"/>
      <c r="I2" s="430"/>
    </row>
    <row r="3" spans="1:11" s="27" customFormat="1" ht="15.75">
      <c r="A3" s="150"/>
      <c r="B3" s="150"/>
      <c r="C3" s="150"/>
      <c r="D3" s="150"/>
      <c r="E3" s="150"/>
      <c r="F3" s="150"/>
      <c r="G3" s="150"/>
    </row>
    <row r="4" spans="1:11" s="27" customFormat="1" ht="15.75">
      <c r="A4" s="31"/>
      <c r="B4" s="433" t="s">
        <v>220</v>
      </c>
      <c r="C4" s="434"/>
      <c r="D4" s="433" t="s">
        <v>221</v>
      </c>
      <c r="E4" s="434"/>
      <c r="F4" s="433" t="s">
        <v>222</v>
      </c>
      <c r="G4" s="434"/>
      <c r="H4" s="433" t="s">
        <v>2203</v>
      </c>
      <c r="I4" s="434"/>
      <c r="J4" s="433" t="s">
        <v>2204</v>
      </c>
      <c r="K4" s="434"/>
    </row>
    <row r="5" spans="1:11" s="27" customFormat="1" ht="99.75">
      <c r="A5" s="26" t="s">
        <v>224</v>
      </c>
      <c r="B5" s="23" t="s">
        <v>225</v>
      </c>
      <c r="C5" s="581" t="s">
        <v>2202</v>
      </c>
      <c r="D5" s="23" t="s">
        <v>226</v>
      </c>
      <c r="E5" s="581" t="s">
        <v>2202</v>
      </c>
      <c r="F5" s="23" t="s">
        <v>226</v>
      </c>
      <c r="G5" s="581" t="s">
        <v>2202</v>
      </c>
      <c r="H5" s="23" t="s">
        <v>226</v>
      </c>
      <c r="I5" s="581" t="s">
        <v>2202</v>
      </c>
      <c r="J5" s="251" t="s">
        <v>225</v>
      </c>
      <c r="K5" s="581" t="s">
        <v>2202</v>
      </c>
    </row>
    <row r="6" spans="1:11" s="27" customFormat="1" ht="15.75">
      <c r="A6" s="36" t="s">
        <v>326</v>
      </c>
      <c r="B6" s="34" t="s">
        <v>345</v>
      </c>
      <c r="C6" s="519"/>
      <c r="D6" s="34" t="s">
        <v>343</v>
      </c>
      <c r="E6" s="519"/>
      <c r="F6" s="34" t="s">
        <v>344</v>
      </c>
      <c r="G6" s="519"/>
      <c r="H6" s="34" t="s">
        <v>342</v>
      </c>
      <c r="I6" s="519"/>
      <c r="J6" s="34" t="s">
        <v>1244</v>
      </c>
      <c r="K6" s="519"/>
    </row>
    <row r="7" spans="1:11" s="27" customFormat="1" ht="15.75">
      <c r="A7" s="37" t="s">
        <v>327</v>
      </c>
      <c r="B7" s="28" t="s">
        <v>346</v>
      </c>
      <c r="C7" s="520"/>
      <c r="D7" s="28" t="s">
        <v>52</v>
      </c>
      <c r="E7" s="520"/>
      <c r="F7" s="28" t="s">
        <v>52</v>
      </c>
      <c r="G7" s="520"/>
      <c r="H7" s="28" t="s">
        <v>1645</v>
      </c>
      <c r="I7" s="520"/>
      <c r="J7" s="28" t="s">
        <v>1245</v>
      </c>
      <c r="K7" s="520"/>
    </row>
    <row r="8" spans="1:11" s="27" customFormat="1" ht="15.75">
      <c r="A8" s="37" t="s">
        <v>3</v>
      </c>
      <c r="B8" s="28"/>
      <c r="C8" s="521"/>
      <c r="D8" s="28" t="s">
        <v>10</v>
      </c>
      <c r="E8" s="521"/>
      <c r="F8" s="28" t="s">
        <v>49</v>
      </c>
      <c r="G8" s="521"/>
      <c r="H8" s="28"/>
      <c r="I8" s="521"/>
      <c r="J8" s="28" t="s">
        <v>1297</v>
      </c>
      <c r="K8" s="521"/>
    </row>
    <row r="9" spans="1:11" s="27" customFormat="1" ht="15.75"/>
    <row r="10" spans="1:11" s="27" customFormat="1" ht="15.75"/>
    <row r="11" spans="1:11" s="27" customFormat="1" ht="15.75"/>
    <row r="12" spans="1:11" s="27" customFormat="1" ht="15.75"/>
  </sheetData>
  <sheetProtection algorithmName="SHA-512" hashValue="cMTGLLnGi4uj7iUDiZ4YQycBiHgq3CPak0tLL1XwzGX+Hbr7xd/DbYd+cx02ZFGaDY7nZpB4kwN+xvibgy9opw==" saltValue="wir5AtITNwSNkEkEM43kGA==" spinCount="100000" sheet="1" objects="1" scenarios="1"/>
  <protectedRanges>
    <protectedRange sqref="C5 E5 G5 I5 K5" name="Range1"/>
  </protectedRanges>
  <mergeCells count="12">
    <mergeCell ref="C6:C8"/>
    <mergeCell ref="E6:E8"/>
    <mergeCell ref="G6:G8"/>
    <mergeCell ref="I6:I8"/>
    <mergeCell ref="K6:K8"/>
    <mergeCell ref="J4:K4"/>
    <mergeCell ref="A1:F1"/>
    <mergeCell ref="A2:I2"/>
    <mergeCell ref="B4:C4"/>
    <mergeCell ref="D4:E4"/>
    <mergeCell ref="F4:G4"/>
    <mergeCell ref="H4:I4"/>
  </mergeCells>
  <phoneticPr fontId="1"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4"/>
  <sheetViews>
    <sheetView zoomScale="85" zoomScaleNormal="85" workbookViewId="0">
      <selection activeCell="I6" sqref="I6:I20"/>
    </sheetView>
  </sheetViews>
  <sheetFormatPr defaultRowHeight="16.5"/>
  <cols>
    <col min="1" max="1" width="21" style="20" bestFit="1" customWidth="1"/>
    <col min="2" max="2" width="26.140625" style="20" bestFit="1" customWidth="1"/>
    <col min="3" max="3" width="15.28515625" style="20" bestFit="1" customWidth="1"/>
    <col min="4" max="4" width="26.140625" style="20" bestFit="1" customWidth="1"/>
    <col min="5" max="5" width="15.28515625" style="20" bestFit="1" customWidth="1"/>
    <col min="6" max="6" width="26.140625" style="20" bestFit="1" customWidth="1"/>
    <col min="7" max="7" width="15.28515625" style="20" bestFit="1" customWidth="1"/>
    <col min="8" max="8" width="26.140625" style="20" bestFit="1" customWidth="1"/>
    <col min="9" max="9" width="15.28515625" style="20" bestFit="1" customWidth="1"/>
    <col min="10" max="16384" width="9.140625" style="20"/>
  </cols>
  <sheetData>
    <row r="1" spans="1:9" ht="18">
      <c r="A1" s="427" t="s">
        <v>919</v>
      </c>
      <c r="B1" s="427"/>
      <c r="C1" s="427"/>
      <c r="D1" s="427"/>
      <c r="E1" s="427"/>
      <c r="F1" s="427"/>
    </row>
    <row r="2" spans="1:9" s="27" customFormat="1" ht="15.75">
      <c r="A2" s="430" t="s">
        <v>859</v>
      </c>
      <c r="B2" s="430"/>
      <c r="C2" s="430"/>
      <c r="D2" s="430"/>
      <c r="E2" s="430"/>
      <c r="F2" s="430"/>
      <c r="G2" s="430"/>
      <c r="H2" s="430"/>
      <c r="I2" s="430"/>
    </row>
    <row r="3" spans="1:9">
      <c r="A3" s="30"/>
      <c r="B3" s="30"/>
      <c r="C3" s="30"/>
      <c r="D3" s="30"/>
      <c r="E3" s="30"/>
      <c r="F3" s="30"/>
      <c r="G3" s="30"/>
      <c r="H3" s="30"/>
      <c r="I3" s="30"/>
    </row>
    <row r="4" spans="1:9" s="27" customFormat="1" ht="15.75">
      <c r="A4" s="31"/>
      <c r="B4" s="433" t="s">
        <v>821</v>
      </c>
      <c r="C4" s="434"/>
      <c r="D4" s="433" t="s">
        <v>221</v>
      </c>
      <c r="E4" s="434"/>
      <c r="F4" s="433" t="s">
        <v>222</v>
      </c>
      <c r="G4" s="434"/>
      <c r="H4" s="433" t="s">
        <v>1246</v>
      </c>
      <c r="I4" s="434"/>
    </row>
    <row r="5" spans="1:9" s="27" customFormat="1" ht="99.75">
      <c r="A5" s="26" t="s">
        <v>224</v>
      </c>
      <c r="B5" s="23" t="s">
        <v>225</v>
      </c>
      <c r="C5" s="581" t="s">
        <v>2202</v>
      </c>
      <c r="D5" s="23" t="s">
        <v>226</v>
      </c>
      <c r="E5" s="581" t="s">
        <v>2202</v>
      </c>
      <c r="F5" s="23" t="s">
        <v>226</v>
      </c>
      <c r="G5" s="581" t="s">
        <v>2202</v>
      </c>
      <c r="H5" s="252" t="s">
        <v>225</v>
      </c>
      <c r="I5" s="581" t="s">
        <v>2202</v>
      </c>
    </row>
    <row r="6" spans="1:9" s="27" customFormat="1" ht="15.75">
      <c r="A6" s="36" t="s">
        <v>326</v>
      </c>
      <c r="B6" s="39" t="s">
        <v>345</v>
      </c>
      <c r="C6" s="593"/>
      <c r="D6" s="39" t="s">
        <v>344</v>
      </c>
      <c r="E6" s="593"/>
      <c r="F6" s="39" t="s">
        <v>342</v>
      </c>
      <c r="G6" s="593"/>
      <c r="H6" s="39" t="s">
        <v>1641</v>
      </c>
      <c r="I6" s="593"/>
    </row>
    <row r="7" spans="1:9" s="27" customFormat="1" ht="15.75">
      <c r="A7" s="37" t="s">
        <v>328</v>
      </c>
      <c r="B7" s="29" t="s">
        <v>52</v>
      </c>
      <c r="C7" s="594"/>
      <c r="D7" s="29" t="s">
        <v>218</v>
      </c>
      <c r="E7" s="594"/>
      <c r="F7" s="29" t="s">
        <v>52</v>
      </c>
      <c r="G7" s="594"/>
      <c r="H7" s="29"/>
      <c r="I7" s="594"/>
    </row>
    <row r="8" spans="1:9" s="27" customFormat="1" ht="15.75">
      <c r="A8" s="37" t="s">
        <v>329</v>
      </c>
      <c r="B8" s="29" t="s">
        <v>1775</v>
      </c>
      <c r="C8" s="594"/>
      <c r="D8" s="29" t="s">
        <v>1776</v>
      </c>
      <c r="E8" s="594"/>
      <c r="F8" s="29" t="s">
        <v>1777</v>
      </c>
      <c r="G8" s="594"/>
      <c r="H8" s="29" t="s">
        <v>1778</v>
      </c>
      <c r="I8" s="594"/>
    </row>
    <row r="9" spans="1:9" s="27" customFormat="1" ht="15.75">
      <c r="A9" s="37" t="s">
        <v>330</v>
      </c>
      <c r="B9" s="29" t="s">
        <v>1634</v>
      </c>
      <c r="C9" s="594"/>
      <c r="D9" s="29" t="str">
        <f>"3879.8930"</f>
        <v>3879.8930</v>
      </c>
      <c r="E9" s="594"/>
      <c r="F9" s="29" t="s">
        <v>1639</v>
      </c>
      <c r="G9" s="594"/>
      <c r="H9" s="29" t="str">
        <f>"97.5500"</f>
        <v>97.5500</v>
      </c>
      <c r="I9" s="594"/>
    </row>
    <row r="10" spans="1:9" s="27" customFormat="1" ht="15.75">
      <c r="A10" s="37" t="s">
        <v>331</v>
      </c>
      <c r="B10" s="28" t="str">
        <f>"69.4300"</f>
        <v>69.4300</v>
      </c>
      <c r="C10" s="594"/>
      <c r="D10" s="28" t="str">
        <f>"-25.0425"</f>
        <v>-25.0425</v>
      </c>
      <c r="E10" s="594"/>
      <c r="F10" s="28" t="str">
        <f>"-1.5200"</f>
        <v>-1.5200</v>
      </c>
      <c r="G10" s="594"/>
      <c r="H10" s="28" t="str">
        <f>"0.0800"</f>
        <v>0.0800</v>
      </c>
      <c r="I10" s="594"/>
    </row>
    <row r="11" spans="1:9" s="27" customFormat="1" ht="15.75">
      <c r="A11" s="37" t="s">
        <v>332</v>
      </c>
      <c r="B11" s="28" t="str">
        <f>"12197.7000"</f>
        <v>12197.7000</v>
      </c>
      <c r="C11" s="594"/>
      <c r="D11" s="28" t="str">
        <f>"3883.9010"</f>
        <v>3883.9010</v>
      </c>
      <c r="E11" s="594"/>
      <c r="F11" s="28" t="str">
        <f>"244.9800"</f>
        <v>244.9800</v>
      </c>
      <c r="G11" s="594"/>
      <c r="H11" s="28" t="str">
        <f>"97.5600"</f>
        <v>97.5600</v>
      </c>
      <c r="I11" s="594"/>
    </row>
    <row r="12" spans="1:9" s="27" customFormat="1" ht="15.75">
      <c r="A12" s="37" t="s">
        <v>333</v>
      </c>
      <c r="B12" s="26" t="str">
        <f>"11927.0800"</f>
        <v>11927.0800</v>
      </c>
      <c r="C12" s="594"/>
      <c r="D12" s="26" t="str">
        <f>"3829.9155"</f>
        <v>3829.9155</v>
      </c>
      <c r="E12" s="594"/>
      <c r="F12" s="26" t="str">
        <f>"241.5500"</f>
        <v>241.5500</v>
      </c>
      <c r="G12" s="594"/>
      <c r="H12" s="26" t="str">
        <f>"97.5500"</f>
        <v>97.5500</v>
      </c>
      <c r="I12" s="594"/>
    </row>
    <row r="13" spans="1:9" s="27" customFormat="1" ht="15.75">
      <c r="A13" s="37" t="s">
        <v>334</v>
      </c>
      <c r="B13" s="26" t="str">
        <f>"12046.53"</f>
        <v>12046.53</v>
      </c>
      <c r="C13" s="594"/>
      <c r="D13" s="26" t="str">
        <f>"-92233720368547760.00"</f>
        <v>-92233720368547760.00</v>
      </c>
      <c r="E13" s="594"/>
      <c r="F13" s="26" t="s">
        <v>46</v>
      </c>
      <c r="G13" s="594"/>
      <c r="H13" s="26" t="s">
        <v>46</v>
      </c>
      <c r="I13" s="594"/>
    </row>
    <row r="14" spans="1:9" s="27" customFormat="1" ht="15.75">
      <c r="A14" s="37" t="s">
        <v>335</v>
      </c>
      <c r="B14" s="26" t="str">
        <f>"54273123310.0000"</f>
        <v>54273123310.0000</v>
      </c>
      <c r="C14" s="594"/>
      <c r="D14" s="26" t="str">
        <f>"156604527227.0000"</f>
        <v>156604527227.0000</v>
      </c>
      <c r="E14" s="594"/>
      <c r="F14" s="26" t="s">
        <v>46</v>
      </c>
      <c r="G14" s="594"/>
      <c r="H14" s="26" t="s">
        <v>46</v>
      </c>
      <c r="I14" s="594"/>
    </row>
    <row r="15" spans="1:9" s="27" customFormat="1" ht="15.75">
      <c r="A15" s="37" t="s">
        <v>336</v>
      </c>
      <c r="B15" s="26" t="s">
        <v>1635</v>
      </c>
      <c r="C15" s="594"/>
      <c r="D15" s="26" t="str">
        <f>"3862.6948"</f>
        <v>3862.6948</v>
      </c>
      <c r="E15" s="594"/>
      <c r="F15" s="26" t="str">
        <f>"244.7400"</f>
        <v>244.7400</v>
      </c>
      <c r="G15" s="594"/>
      <c r="H15" s="26" t="s">
        <v>1642</v>
      </c>
      <c r="I15" s="594"/>
    </row>
    <row r="16" spans="1:9" s="27" customFormat="1" ht="15.75">
      <c r="A16" s="37" t="s">
        <v>337</v>
      </c>
      <c r="B16" s="26" t="s">
        <v>1636</v>
      </c>
      <c r="C16" s="594"/>
      <c r="D16" s="26" t="str">
        <f>"3879.8930"</f>
        <v>3879.8930</v>
      </c>
      <c r="E16" s="594"/>
      <c r="F16" s="26" t="str">
        <f>"243.6300"</f>
        <v>243.6300</v>
      </c>
      <c r="G16" s="594"/>
      <c r="H16" s="26" t="s">
        <v>46</v>
      </c>
      <c r="I16" s="594"/>
    </row>
    <row r="17" spans="1:9" s="27" customFormat="1" ht="15.75">
      <c r="A17" s="37" t="s">
        <v>338</v>
      </c>
      <c r="B17" s="26" t="s">
        <v>1637</v>
      </c>
      <c r="C17" s="594"/>
      <c r="D17" s="26" t="str">
        <f>"3904.9355"</f>
        <v>3904.9355</v>
      </c>
      <c r="E17" s="594"/>
      <c r="F17" s="26" t="str">
        <f>"245.1500"</f>
        <v>245.1500</v>
      </c>
      <c r="G17" s="594"/>
      <c r="H17" s="26" t="s">
        <v>1643</v>
      </c>
      <c r="I17" s="594"/>
    </row>
    <row r="18" spans="1:9" s="27" customFormat="1" ht="15.75">
      <c r="A18" s="37" t="s">
        <v>339</v>
      </c>
      <c r="B18" s="26" t="s">
        <v>46</v>
      </c>
      <c r="C18" s="594"/>
      <c r="D18" s="26" t="str">
        <f>"11513912800"</f>
        <v>11513912800</v>
      </c>
      <c r="E18" s="594"/>
      <c r="F18" s="26" t="s">
        <v>46</v>
      </c>
      <c r="G18" s="594"/>
      <c r="H18" s="26" t="s">
        <v>46</v>
      </c>
      <c r="I18" s="594"/>
    </row>
    <row r="19" spans="1:9" s="27" customFormat="1" ht="15.75">
      <c r="A19" s="37" t="s">
        <v>340</v>
      </c>
      <c r="B19" s="25" t="s">
        <v>1648</v>
      </c>
      <c r="C19" s="594"/>
      <c r="D19" s="26" t="s">
        <v>1638</v>
      </c>
      <c r="E19" s="594"/>
      <c r="F19" s="26" t="s">
        <v>1640</v>
      </c>
      <c r="G19" s="594"/>
      <c r="H19" s="26" t="s">
        <v>1644</v>
      </c>
      <c r="I19" s="594"/>
    </row>
    <row r="20" spans="1:9" s="27" customFormat="1" ht="15.75">
      <c r="A20" s="37" t="s">
        <v>341</v>
      </c>
      <c r="B20" s="26"/>
      <c r="C20" s="595"/>
      <c r="D20" s="26"/>
      <c r="E20" s="595"/>
      <c r="F20" s="26" t="s">
        <v>218</v>
      </c>
      <c r="G20" s="595"/>
      <c r="H20" s="26" t="s">
        <v>218</v>
      </c>
      <c r="I20" s="595"/>
    </row>
    <row r="21" spans="1:9" s="27" customFormat="1" ht="15.75"/>
    <row r="22" spans="1:9" s="27" customFormat="1" ht="15.75">
      <c r="A22" s="27" t="s">
        <v>1647</v>
      </c>
    </row>
    <row r="23" spans="1:9" s="27" customFormat="1" ht="15.75"/>
    <row r="24" spans="1:9" s="27" customFormat="1" ht="15.75"/>
  </sheetData>
  <sheetProtection algorithmName="SHA-512" hashValue="oWM0y1ctSg8sD6cftbS8Fvk+NfsIaQZRknWvUw0Dmxmb0ZQkPCqaQSgWbTStWNqXtKxqdrJeO9z5+D/BIst1tw==" saltValue="08azzP8umCauZOp7e/S9qw==" spinCount="100000" sheet="1" objects="1" scenarios="1"/>
  <protectedRanges>
    <protectedRange sqref="C5 E5 G5 I5" name="Range1"/>
  </protectedRanges>
  <mergeCells count="10">
    <mergeCell ref="C6:C20"/>
    <mergeCell ref="E6:E20"/>
    <mergeCell ref="G6:G20"/>
    <mergeCell ref="I6:I20"/>
    <mergeCell ref="A1:F1"/>
    <mergeCell ref="A2:I2"/>
    <mergeCell ref="B4:C4"/>
    <mergeCell ref="D4:E4"/>
    <mergeCell ref="F4:G4"/>
    <mergeCell ref="H4:I4"/>
  </mergeCells>
  <phoneticPr fontId="1"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C122"/>
  <sheetViews>
    <sheetView zoomScale="85" zoomScaleNormal="85" workbookViewId="0">
      <selection activeCell="BQ110" activeCellId="6" sqref="I110:I119 S110:S116 AC110:AC112 AM110 AW110 BG110:BG115 BQ110:BQ113"/>
    </sheetView>
  </sheetViews>
  <sheetFormatPr defaultRowHeight="16.5"/>
  <cols>
    <col min="1" max="1" width="11" style="20" customWidth="1"/>
    <col min="2" max="2" width="9.7109375" style="20" bestFit="1" customWidth="1"/>
    <col min="3" max="3" width="9.140625" style="20"/>
    <col min="4" max="4" width="9.85546875" style="20" bestFit="1" customWidth="1"/>
    <col min="5" max="5" width="10.5703125" style="20" bestFit="1" customWidth="1"/>
    <col min="6" max="6" width="9.7109375" style="20" bestFit="1" customWidth="1"/>
    <col min="7" max="7" width="12.5703125" style="20" bestFit="1" customWidth="1"/>
    <col min="8" max="8" width="12.42578125" style="20" bestFit="1" customWidth="1"/>
    <col min="9" max="9" width="14" style="20" bestFit="1" customWidth="1"/>
    <col min="10" max="10" width="13.7109375" style="20" bestFit="1" customWidth="1"/>
    <col min="11" max="11" width="8.7109375" style="20" bestFit="1" customWidth="1"/>
    <col min="12" max="12" width="10.28515625" style="20" bestFit="1" customWidth="1"/>
    <col min="13" max="13" width="8.140625" style="20" bestFit="1" customWidth="1"/>
    <col min="14" max="14" width="8.5703125" style="20" bestFit="1" customWidth="1"/>
    <col min="15" max="15" width="10.5703125" style="20" bestFit="1" customWidth="1"/>
    <col min="16" max="16" width="8.7109375" style="20" bestFit="1" customWidth="1"/>
    <col min="17" max="17" width="10.28515625" style="20" bestFit="1" customWidth="1"/>
    <col min="18" max="18" width="12.42578125" style="20" bestFit="1" customWidth="1"/>
    <col min="19" max="19" width="14" style="20" bestFit="1" customWidth="1"/>
    <col min="20" max="20" width="9.140625" style="20"/>
    <col min="21" max="21" width="9" style="20" bestFit="1" customWidth="1"/>
    <col min="22" max="22" width="10.28515625" style="20" bestFit="1" customWidth="1"/>
    <col min="23" max="23" width="8.140625" style="20" bestFit="1" customWidth="1"/>
    <col min="24" max="24" width="8.5703125" style="20" bestFit="1" customWidth="1"/>
    <col min="25" max="25" width="10.5703125" style="20" bestFit="1" customWidth="1"/>
    <col min="26" max="26" width="8.140625" style="20" bestFit="1" customWidth="1"/>
    <col min="27" max="27" width="10.28515625" style="20" bestFit="1" customWidth="1"/>
    <col min="28" max="28" width="12.42578125" style="20" bestFit="1" customWidth="1"/>
    <col min="29" max="29" width="14" style="20" bestFit="1" customWidth="1"/>
    <col min="30" max="30" width="9.140625" style="20"/>
    <col min="31" max="31" width="8.42578125" style="20" bestFit="1" customWidth="1"/>
    <col min="32" max="32" width="10.28515625" style="20" bestFit="1" customWidth="1"/>
    <col min="33" max="33" width="8.140625" style="20" bestFit="1" customWidth="1"/>
    <col min="34" max="34" width="8.5703125" style="20" bestFit="1" customWidth="1"/>
    <col min="35" max="35" width="10.5703125" style="20" bestFit="1" customWidth="1"/>
    <col min="36" max="36" width="8.140625" style="20" bestFit="1" customWidth="1"/>
    <col min="37" max="37" width="10.28515625" style="20" bestFit="1" customWidth="1"/>
    <col min="38" max="38" width="12.42578125" style="20" bestFit="1" customWidth="1"/>
    <col min="39" max="39" width="14" style="20" bestFit="1" customWidth="1"/>
    <col min="40" max="40" width="9.140625" style="20"/>
    <col min="41" max="41" width="8.42578125" style="20" bestFit="1" customWidth="1"/>
    <col min="42" max="42" width="10.28515625" style="20" bestFit="1" customWidth="1"/>
    <col min="43" max="43" width="8.140625" style="20" bestFit="1" customWidth="1"/>
    <col min="44" max="44" width="8.5703125" style="20" bestFit="1" customWidth="1"/>
    <col min="45" max="45" width="10.5703125" style="20" bestFit="1" customWidth="1"/>
    <col min="46" max="46" width="8.140625" style="20" bestFit="1" customWidth="1"/>
    <col min="47" max="47" width="10.28515625" style="20" bestFit="1" customWidth="1"/>
    <col min="48" max="48" width="12.42578125" style="20" bestFit="1" customWidth="1"/>
    <col min="49" max="49" width="14" style="20" bestFit="1" customWidth="1"/>
    <col min="50" max="50" width="9.140625" style="20"/>
    <col min="51" max="51" width="8.42578125" style="20" bestFit="1" customWidth="1"/>
    <col min="52" max="52" width="10.28515625" style="20" bestFit="1" customWidth="1"/>
    <col min="53" max="53" width="8.140625" style="20" bestFit="1" customWidth="1"/>
    <col min="54" max="54" width="8.5703125" style="20" bestFit="1" customWidth="1"/>
    <col min="55" max="55" width="10.5703125" style="20" bestFit="1" customWidth="1"/>
    <col min="56" max="56" width="8.140625" style="20" bestFit="1" customWidth="1"/>
    <col min="57" max="57" width="10.28515625" style="20" bestFit="1" customWidth="1"/>
    <col min="58" max="58" width="12.42578125" style="20" bestFit="1" customWidth="1"/>
    <col min="59" max="59" width="14" style="20" bestFit="1" customWidth="1"/>
    <col min="60" max="60" width="9.140625" style="20"/>
    <col min="61" max="61" width="8.42578125" style="20" bestFit="1" customWidth="1"/>
    <col min="62" max="62" width="10.28515625" style="20" bestFit="1" customWidth="1"/>
    <col min="63" max="63" width="8.140625" style="20" bestFit="1" customWidth="1"/>
    <col min="64" max="64" width="8.5703125" style="20" bestFit="1" customWidth="1"/>
    <col min="65" max="65" width="10.5703125" style="20" bestFit="1" customWidth="1"/>
    <col min="66" max="66" width="9.140625" style="20" bestFit="1" customWidth="1"/>
    <col min="67" max="67" width="10.28515625" style="20" bestFit="1" customWidth="1"/>
    <col min="68" max="68" width="12.42578125" style="20" bestFit="1" customWidth="1"/>
    <col min="69" max="69" width="14" style="20" bestFit="1" customWidth="1"/>
    <col min="70" max="70" width="9.140625" style="20"/>
    <col min="71" max="71" width="8.42578125" style="20" bestFit="1" customWidth="1"/>
    <col min="72" max="72" width="10.28515625" style="20" bestFit="1" customWidth="1"/>
    <col min="73" max="73" width="8.140625" style="20" bestFit="1" customWidth="1"/>
    <col min="74" max="74" width="8.5703125" style="20" bestFit="1" customWidth="1"/>
    <col min="75" max="75" width="10.5703125" style="20" bestFit="1" customWidth="1"/>
    <col min="76" max="76" width="9.140625" style="20" bestFit="1" customWidth="1"/>
    <col min="77" max="77" width="10.28515625" style="20" bestFit="1" customWidth="1"/>
    <col min="78" max="78" width="12.42578125" style="20" bestFit="1" customWidth="1"/>
    <col min="79" max="79" width="14" style="20" bestFit="1" customWidth="1"/>
    <col min="80" max="16384" width="9.140625" style="20"/>
  </cols>
  <sheetData>
    <row r="1" spans="1:79" ht="18">
      <c r="A1" s="427" t="s">
        <v>918</v>
      </c>
      <c r="B1" s="427"/>
      <c r="C1" s="427"/>
      <c r="D1" s="427"/>
      <c r="E1" s="427"/>
      <c r="F1" s="427"/>
      <c r="G1" s="427"/>
      <c r="H1" s="427"/>
      <c r="I1" s="427"/>
      <c r="J1" s="427"/>
      <c r="K1" s="427"/>
      <c r="L1" s="427"/>
    </row>
    <row r="2" spans="1:79" s="27" customFormat="1" ht="15.75">
      <c r="A2" s="430" t="s">
        <v>864</v>
      </c>
      <c r="B2" s="430"/>
      <c r="C2" s="430"/>
      <c r="D2" s="430"/>
      <c r="E2" s="430"/>
      <c r="F2" s="430"/>
      <c r="G2" s="430"/>
      <c r="H2" s="430"/>
      <c r="I2" s="430"/>
      <c r="J2" s="430"/>
      <c r="K2" s="430"/>
      <c r="L2" s="430"/>
      <c r="M2" s="430"/>
      <c r="N2" s="430"/>
      <c r="O2" s="430"/>
      <c r="P2" s="430"/>
      <c r="Q2" s="430"/>
      <c r="X2" s="430"/>
      <c r="Y2" s="430"/>
      <c r="Z2" s="430"/>
      <c r="AA2" s="430"/>
      <c r="AH2" s="430"/>
      <c r="AI2" s="430"/>
      <c r="AJ2" s="430"/>
      <c r="AK2" s="430"/>
      <c r="AR2" s="430"/>
      <c r="AS2" s="430"/>
      <c r="AT2" s="430"/>
      <c r="AU2" s="430"/>
      <c r="BB2" s="430"/>
      <c r="BC2" s="430"/>
      <c r="BD2" s="430"/>
      <c r="BE2" s="430"/>
      <c r="BL2" s="430"/>
      <c r="BM2" s="430"/>
      <c r="BN2" s="430"/>
      <c r="BO2" s="430"/>
      <c r="BV2" s="430"/>
      <c r="BW2" s="430"/>
      <c r="BX2" s="430"/>
      <c r="BY2" s="430"/>
    </row>
    <row r="4" spans="1:79" s="27" customFormat="1" thickBot="1">
      <c r="A4" s="430" t="s">
        <v>373</v>
      </c>
      <c r="B4" s="430"/>
      <c r="C4" s="430"/>
      <c r="D4" s="430"/>
      <c r="E4" s="430"/>
      <c r="F4" s="430"/>
      <c r="G4" s="430"/>
      <c r="H4" s="430"/>
      <c r="I4" s="430"/>
      <c r="J4" s="430"/>
      <c r="K4" s="430"/>
      <c r="L4" s="430"/>
      <c r="M4" s="430"/>
    </row>
    <row r="5" spans="1:79" s="27" customFormat="1" ht="17.25" customHeight="1" thickBot="1">
      <c r="A5" s="458" t="s">
        <v>465</v>
      </c>
      <c r="B5" s="459"/>
      <c r="C5" s="459"/>
      <c r="D5" s="459"/>
      <c r="E5" s="459"/>
      <c r="F5" s="459"/>
      <c r="G5" s="459"/>
      <c r="H5" s="460"/>
      <c r="I5" s="52"/>
      <c r="K5" s="458" t="s">
        <v>1261</v>
      </c>
      <c r="L5" s="459"/>
      <c r="M5" s="459"/>
      <c r="N5" s="459"/>
      <c r="O5" s="459"/>
      <c r="P5" s="459"/>
      <c r="Q5" s="459"/>
      <c r="R5" s="460"/>
      <c r="S5" s="52"/>
      <c r="U5" s="458" t="s">
        <v>466</v>
      </c>
      <c r="V5" s="459"/>
      <c r="W5" s="459"/>
      <c r="X5" s="459"/>
      <c r="Y5" s="459"/>
      <c r="Z5" s="459"/>
      <c r="AA5" s="459"/>
      <c r="AB5" s="460"/>
      <c r="AC5" s="52"/>
      <c r="AE5" s="458" t="s">
        <v>665</v>
      </c>
      <c r="AF5" s="459"/>
      <c r="AG5" s="459"/>
      <c r="AH5" s="459"/>
      <c r="AI5" s="459"/>
      <c r="AJ5" s="459"/>
      <c r="AK5" s="459"/>
      <c r="AL5" s="460"/>
      <c r="AM5" s="52"/>
      <c r="AO5" s="458" t="s">
        <v>470</v>
      </c>
      <c r="AP5" s="459"/>
      <c r="AQ5" s="459"/>
      <c r="AR5" s="459"/>
      <c r="AS5" s="459"/>
      <c r="AT5" s="459"/>
      <c r="AU5" s="459"/>
      <c r="AV5" s="460"/>
      <c r="AW5" s="52"/>
      <c r="AY5" s="458" t="s">
        <v>1262</v>
      </c>
      <c r="AZ5" s="459"/>
      <c r="BA5" s="459"/>
      <c r="BB5" s="459"/>
      <c r="BC5" s="459"/>
      <c r="BD5" s="459"/>
      <c r="BE5" s="459"/>
      <c r="BF5" s="460"/>
      <c r="BG5" s="52"/>
      <c r="BI5" s="458" t="s">
        <v>1263</v>
      </c>
      <c r="BJ5" s="459"/>
      <c r="BK5" s="459"/>
      <c r="BL5" s="459"/>
      <c r="BM5" s="459"/>
      <c r="BN5" s="459"/>
      <c r="BO5" s="459"/>
      <c r="BP5" s="460"/>
      <c r="BQ5" s="167"/>
      <c r="BS5" s="458" t="s">
        <v>1263</v>
      </c>
      <c r="BT5" s="459"/>
      <c r="BU5" s="459"/>
      <c r="BV5" s="459"/>
      <c r="BW5" s="459"/>
      <c r="BX5" s="459"/>
      <c r="BY5" s="459"/>
      <c r="BZ5" s="460"/>
      <c r="CA5" s="167"/>
    </row>
    <row r="6" spans="1:79" s="27" customFormat="1" ht="31.5">
      <c r="A6" s="483" t="s">
        <v>347</v>
      </c>
      <c r="B6" s="473"/>
      <c r="C6" s="473"/>
      <c r="D6" s="484"/>
      <c r="E6" s="472" t="s">
        <v>351</v>
      </c>
      <c r="F6" s="473"/>
      <c r="G6" s="473"/>
      <c r="H6" s="474"/>
      <c r="I6" s="167" t="s">
        <v>868</v>
      </c>
      <c r="K6" s="483" t="s">
        <v>347</v>
      </c>
      <c r="L6" s="473"/>
      <c r="M6" s="473"/>
      <c r="N6" s="484"/>
      <c r="O6" s="472" t="s">
        <v>351</v>
      </c>
      <c r="P6" s="473"/>
      <c r="Q6" s="473"/>
      <c r="R6" s="474"/>
      <c r="S6" s="167" t="s">
        <v>1598</v>
      </c>
      <c r="U6" s="483" t="s">
        <v>347</v>
      </c>
      <c r="V6" s="473"/>
      <c r="W6" s="473"/>
      <c r="X6" s="484"/>
      <c r="Y6" s="472" t="s">
        <v>351</v>
      </c>
      <c r="Z6" s="473"/>
      <c r="AA6" s="473"/>
      <c r="AB6" s="474"/>
      <c r="AC6" s="167" t="s">
        <v>869</v>
      </c>
      <c r="AE6" s="483" t="s">
        <v>347</v>
      </c>
      <c r="AF6" s="473"/>
      <c r="AG6" s="473"/>
      <c r="AH6" s="484"/>
      <c r="AI6" s="472" t="s">
        <v>351</v>
      </c>
      <c r="AJ6" s="473"/>
      <c r="AK6" s="473"/>
      <c r="AL6" s="474"/>
      <c r="AM6" s="167" t="s">
        <v>870</v>
      </c>
      <c r="AO6" s="483" t="s">
        <v>347</v>
      </c>
      <c r="AP6" s="473"/>
      <c r="AQ6" s="473"/>
      <c r="AR6" s="484"/>
      <c r="AS6" s="472" t="s">
        <v>351</v>
      </c>
      <c r="AT6" s="473"/>
      <c r="AU6" s="473"/>
      <c r="AV6" s="474"/>
      <c r="AW6" s="167" t="s">
        <v>871</v>
      </c>
      <c r="AY6" s="483" t="s">
        <v>347</v>
      </c>
      <c r="AZ6" s="473"/>
      <c r="BA6" s="473"/>
      <c r="BB6" s="484"/>
      <c r="BC6" s="472" t="s">
        <v>351</v>
      </c>
      <c r="BD6" s="473"/>
      <c r="BE6" s="473"/>
      <c r="BF6" s="474"/>
      <c r="BG6" s="167" t="s">
        <v>1601</v>
      </c>
      <c r="BI6" s="483" t="s">
        <v>347</v>
      </c>
      <c r="BJ6" s="473"/>
      <c r="BK6" s="473"/>
      <c r="BL6" s="484"/>
      <c r="BM6" s="472" t="s">
        <v>351</v>
      </c>
      <c r="BN6" s="473"/>
      <c r="BO6" s="473"/>
      <c r="BP6" s="474"/>
      <c r="BQ6" s="167" t="s">
        <v>1600</v>
      </c>
      <c r="BS6" s="483" t="s">
        <v>347</v>
      </c>
      <c r="BT6" s="473"/>
      <c r="BU6" s="473"/>
      <c r="BV6" s="484"/>
      <c r="BW6" s="472" t="s">
        <v>351</v>
      </c>
      <c r="BX6" s="473"/>
      <c r="BY6" s="473"/>
      <c r="BZ6" s="474"/>
      <c r="CA6" s="167" t="s">
        <v>1840</v>
      </c>
    </row>
    <row r="7" spans="1:79" s="27" customFormat="1" ht="128.25">
      <c r="A7" s="261" t="s">
        <v>352</v>
      </c>
      <c r="B7" s="258" t="s">
        <v>353</v>
      </c>
      <c r="C7" s="258" t="s">
        <v>354</v>
      </c>
      <c r="D7" s="258" t="s">
        <v>233</v>
      </c>
      <c r="E7" s="259" t="s">
        <v>233</v>
      </c>
      <c r="F7" s="258" t="s">
        <v>354</v>
      </c>
      <c r="G7" s="258" t="s">
        <v>353</v>
      </c>
      <c r="H7" s="266" t="s">
        <v>352</v>
      </c>
      <c r="I7" s="581" t="s">
        <v>2202</v>
      </c>
      <c r="K7" s="261" t="s">
        <v>352</v>
      </c>
      <c r="L7" s="258" t="s">
        <v>353</v>
      </c>
      <c r="M7" s="258" t="s">
        <v>354</v>
      </c>
      <c r="N7" s="258" t="s">
        <v>233</v>
      </c>
      <c r="O7" s="259" t="s">
        <v>233</v>
      </c>
      <c r="P7" s="258" t="s">
        <v>354</v>
      </c>
      <c r="Q7" s="258" t="s">
        <v>353</v>
      </c>
      <c r="R7" s="266" t="s">
        <v>352</v>
      </c>
      <c r="S7" s="581" t="s">
        <v>2202</v>
      </c>
      <c r="U7" s="261" t="s">
        <v>352</v>
      </c>
      <c r="V7" s="258" t="s">
        <v>353</v>
      </c>
      <c r="W7" s="258" t="s">
        <v>354</v>
      </c>
      <c r="X7" s="258" t="s">
        <v>233</v>
      </c>
      <c r="Y7" s="259" t="s">
        <v>233</v>
      </c>
      <c r="Z7" s="258" t="s">
        <v>354</v>
      </c>
      <c r="AA7" s="258" t="s">
        <v>353</v>
      </c>
      <c r="AB7" s="266" t="s">
        <v>352</v>
      </c>
      <c r="AC7" s="581" t="s">
        <v>2202</v>
      </c>
      <c r="AE7" s="261" t="s">
        <v>352</v>
      </c>
      <c r="AF7" s="258" t="s">
        <v>353</v>
      </c>
      <c r="AG7" s="258" t="s">
        <v>354</v>
      </c>
      <c r="AH7" s="258" t="s">
        <v>233</v>
      </c>
      <c r="AI7" s="259" t="s">
        <v>233</v>
      </c>
      <c r="AJ7" s="258" t="s">
        <v>354</v>
      </c>
      <c r="AK7" s="258" t="s">
        <v>353</v>
      </c>
      <c r="AL7" s="266" t="s">
        <v>352</v>
      </c>
      <c r="AM7" s="581" t="s">
        <v>2202</v>
      </c>
      <c r="AO7" s="261" t="s">
        <v>352</v>
      </c>
      <c r="AP7" s="258" t="s">
        <v>353</v>
      </c>
      <c r="AQ7" s="258" t="s">
        <v>354</v>
      </c>
      <c r="AR7" s="258" t="s">
        <v>233</v>
      </c>
      <c r="AS7" s="259" t="s">
        <v>233</v>
      </c>
      <c r="AT7" s="258" t="s">
        <v>354</v>
      </c>
      <c r="AU7" s="258" t="s">
        <v>353</v>
      </c>
      <c r="AV7" s="266" t="s">
        <v>352</v>
      </c>
      <c r="AW7" s="581" t="s">
        <v>2202</v>
      </c>
      <c r="AY7" s="261" t="s">
        <v>352</v>
      </c>
      <c r="AZ7" s="258" t="s">
        <v>353</v>
      </c>
      <c r="BA7" s="258" t="s">
        <v>354</v>
      </c>
      <c r="BB7" s="258" t="s">
        <v>233</v>
      </c>
      <c r="BC7" s="259" t="s">
        <v>233</v>
      </c>
      <c r="BD7" s="258" t="s">
        <v>354</v>
      </c>
      <c r="BE7" s="258" t="s">
        <v>353</v>
      </c>
      <c r="BF7" s="266" t="s">
        <v>352</v>
      </c>
      <c r="BG7" s="581" t="s">
        <v>2202</v>
      </c>
      <c r="BI7" s="261" t="s">
        <v>352</v>
      </c>
      <c r="BJ7" s="258" t="s">
        <v>353</v>
      </c>
      <c r="BK7" s="258" t="s">
        <v>354</v>
      </c>
      <c r="BL7" s="258" t="s">
        <v>233</v>
      </c>
      <c r="BM7" s="259" t="s">
        <v>233</v>
      </c>
      <c r="BN7" s="258" t="s">
        <v>354</v>
      </c>
      <c r="BO7" s="258" t="s">
        <v>353</v>
      </c>
      <c r="BP7" s="266" t="s">
        <v>352</v>
      </c>
      <c r="BQ7" s="581" t="s">
        <v>2202</v>
      </c>
      <c r="BS7" s="312" t="s">
        <v>352</v>
      </c>
      <c r="BT7" s="313" t="s">
        <v>353</v>
      </c>
      <c r="BU7" s="313" t="s">
        <v>354</v>
      </c>
      <c r="BV7" s="313" t="s">
        <v>233</v>
      </c>
      <c r="BW7" s="314" t="s">
        <v>233</v>
      </c>
      <c r="BX7" s="313" t="s">
        <v>354</v>
      </c>
      <c r="BY7" s="313" t="s">
        <v>353</v>
      </c>
      <c r="BZ7" s="316" t="s">
        <v>352</v>
      </c>
      <c r="CA7" s="581" t="s">
        <v>2202</v>
      </c>
    </row>
    <row r="8" spans="1:79" s="27" customFormat="1" ht="15.75">
      <c r="A8" s="256" t="s">
        <v>1731</v>
      </c>
      <c r="B8" s="255" t="s">
        <v>193</v>
      </c>
      <c r="C8" s="255" t="s">
        <v>350</v>
      </c>
      <c r="D8" s="255" t="s">
        <v>355</v>
      </c>
      <c r="E8" s="485"/>
      <c r="F8" s="486"/>
      <c r="G8" s="486"/>
      <c r="H8" s="487"/>
      <c r="I8" s="572"/>
      <c r="K8" s="256" t="s">
        <v>1739</v>
      </c>
      <c r="L8" s="255" t="s">
        <v>193</v>
      </c>
      <c r="M8" s="255" t="s">
        <v>214</v>
      </c>
      <c r="N8" s="255" t="s">
        <v>433</v>
      </c>
      <c r="O8" s="485"/>
      <c r="P8" s="486"/>
      <c r="Q8" s="486"/>
      <c r="R8" s="487"/>
      <c r="S8" s="572"/>
      <c r="U8" s="256" t="s">
        <v>1741</v>
      </c>
      <c r="V8" s="255" t="s">
        <v>193</v>
      </c>
      <c r="W8" s="255" t="s">
        <v>161</v>
      </c>
      <c r="X8" s="255" t="s">
        <v>1203</v>
      </c>
      <c r="Y8" s="485"/>
      <c r="Z8" s="486"/>
      <c r="AA8" s="486"/>
      <c r="AB8" s="487"/>
      <c r="AC8" s="572"/>
      <c r="AE8" s="440" t="s">
        <v>372</v>
      </c>
      <c r="AF8" s="441"/>
      <c r="AG8" s="441"/>
      <c r="AH8" s="428"/>
      <c r="AI8" s="485"/>
      <c r="AJ8" s="486"/>
      <c r="AK8" s="486"/>
      <c r="AL8" s="487"/>
      <c r="AM8" s="572"/>
      <c r="AO8" s="256" t="s">
        <v>1616</v>
      </c>
      <c r="AP8" s="255" t="s">
        <v>193</v>
      </c>
      <c r="AQ8" s="255" t="s">
        <v>365</v>
      </c>
      <c r="AR8" s="255" t="s">
        <v>208</v>
      </c>
      <c r="AS8" s="485"/>
      <c r="AT8" s="486"/>
      <c r="AU8" s="486"/>
      <c r="AV8" s="487"/>
      <c r="AW8" s="572"/>
      <c r="AY8" s="440" t="s">
        <v>372</v>
      </c>
      <c r="AZ8" s="441"/>
      <c r="BA8" s="441"/>
      <c r="BB8" s="428"/>
      <c r="BC8" s="485"/>
      <c r="BD8" s="486"/>
      <c r="BE8" s="486"/>
      <c r="BF8" s="487"/>
      <c r="BG8" s="572"/>
      <c r="BI8" s="256" t="s">
        <v>1756</v>
      </c>
      <c r="BJ8" s="255" t="s">
        <v>193</v>
      </c>
      <c r="BK8" s="255" t="s">
        <v>348</v>
      </c>
      <c r="BL8" s="255" t="s">
        <v>239</v>
      </c>
      <c r="BM8" s="175"/>
      <c r="BN8" s="176"/>
      <c r="BO8" s="176"/>
      <c r="BP8" s="177"/>
      <c r="BQ8" s="572"/>
      <c r="BS8" s="504" t="s">
        <v>372</v>
      </c>
      <c r="BT8" s="505"/>
      <c r="BU8" s="505"/>
      <c r="BV8" s="508"/>
      <c r="BW8" s="504"/>
      <c r="BX8" s="505"/>
      <c r="BY8" s="505"/>
      <c r="BZ8" s="508"/>
      <c r="CA8" s="596"/>
    </row>
    <row r="9" spans="1:79" s="27" customFormat="1" ht="15.75">
      <c r="A9" s="261" t="s">
        <v>1732</v>
      </c>
      <c r="B9" s="258" t="s">
        <v>193</v>
      </c>
      <c r="C9" s="258" t="s">
        <v>349</v>
      </c>
      <c r="D9" s="258" t="s">
        <v>355</v>
      </c>
      <c r="E9" s="448"/>
      <c r="F9" s="441"/>
      <c r="G9" s="441"/>
      <c r="H9" s="449"/>
      <c r="I9" s="545"/>
      <c r="K9" s="261" t="s">
        <v>1619</v>
      </c>
      <c r="L9" s="258" t="s">
        <v>193</v>
      </c>
      <c r="M9" s="258" t="s">
        <v>365</v>
      </c>
      <c r="N9" s="258" t="s">
        <v>208</v>
      </c>
      <c r="O9" s="448"/>
      <c r="P9" s="441"/>
      <c r="Q9" s="441"/>
      <c r="R9" s="449"/>
      <c r="S9" s="545"/>
      <c r="U9" s="261" t="s">
        <v>1742</v>
      </c>
      <c r="V9" s="258" t="s">
        <v>193</v>
      </c>
      <c r="W9" s="258" t="s">
        <v>161</v>
      </c>
      <c r="X9" s="258" t="s">
        <v>1247</v>
      </c>
      <c r="Y9" s="448"/>
      <c r="Z9" s="441"/>
      <c r="AA9" s="441"/>
      <c r="AB9" s="449"/>
      <c r="AC9" s="545"/>
      <c r="AE9" s="261"/>
      <c r="AF9" s="258"/>
      <c r="AG9" s="258"/>
      <c r="AH9" s="258"/>
      <c r="AI9" s="267" t="s">
        <v>1249</v>
      </c>
      <c r="AJ9" s="178" t="s">
        <v>455</v>
      </c>
      <c r="AK9" s="258">
        <v>2</v>
      </c>
      <c r="AL9" s="179" t="s">
        <v>1748</v>
      </c>
      <c r="AM9" s="545"/>
      <c r="AO9" s="261" t="s">
        <v>1617</v>
      </c>
      <c r="AP9" s="258" t="s">
        <v>193</v>
      </c>
      <c r="AQ9" s="258" t="s">
        <v>214</v>
      </c>
      <c r="AR9" s="258" t="s">
        <v>268</v>
      </c>
      <c r="AS9" s="448"/>
      <c r="AT9" s="441"/>
      <c r="AU9" s="441"/>
      <c r="AV9" s="449"/>
      <c r="AW9" s="545"/>
      <c r="AY9" s="261"/>
      <c r="AZ9" s="258"/>
      <c r="BA9" s="258"/>
      <c r="BB9" s="258"/>
      <c r="BC9" s="259" t="s">
        <v>498</v>
      </c>
      <c r="BD9" s="258" t="s">
        <v>161</v>
      </c>
      <c r="BE9" s="258" t="s">
        <v>193</v>
      </c>
      <c r="BF9" s="266" t="s">
        <v>1753</v>
      </c>
      <c r="BG9" s="545"/>
      <c r="BI9" s="261" t="s">
        <v>1611</v>
      </c>
      <c r="BJ9" s="258" t="s">
        <v>193</v>
      </c>
      <c r="BK9" s="258" t="s">
        <v>168</v>
      </c>
      <c r="BL9" s="258" t="s">
        <v>491</v>
      </c>
      <c r="BM9" s="175"/>
      <c r="BN9" s="176"/>
      <c r="BO9" s="176"/>
      <c r="BP9" s="177"/>
      <c r="BQ9" s="545"/>
      <c r="BS9" s="504"/>
      <c r="BT9" s="505"/>
      <c r="BU9" s="505"/>
      <c r="BV9" s="508"/>
      <c r="BW9" s="504" t="s">
        <v>372</v>
      </c>
      <c r="BX9" s="505"/>
      <c r="BY9" s="505"/>
      <c r="BZ9" s="508"/>
      <c r="CA9" s="597"/>
    </row>
    <row r="10" spans="1:79" s="27" customFormat="1" thickBot="1">
      <c r="A10" s="261" t="s">
        <v>1607</v>
      </c>
      <c r="B10" s="258" t="s">
        <v>193</v>
      </c>
      <c r="C10" s="258" t="s">
        <v>161</v>
      </c>
      <c r="D10" s="258" t="s">
        <v>356</v>
      </c>
      <c r="E10" s="448"/>
      <c r="F10" s="441"/>
      <c r="G10" s="441"/>
      <c r="H10" s="449"/>
      <c r="I10" s="545"/>
      <c r="K10" s="261" t="s">
        <v>1740</v>
      </c>
      <c r="L10" s="258" t="s">
        <v>193</v>
      </c>
      <c r="M10" s="258" t="s">
        <v>214</v>
      </c>
      <c r="N10" s="258" t="s">
        <v>268</v>
      </c>
      <c r="O10" s="448"/>
      <c r="P10" s="441"/>
      <c r="Q10" s="441"/>
      <c r="R10" s="449"/>
      <c r="S10" s="545"/>
      <c r="U10" s="261" t="s">
        <v>1743</v>
      </c>
      <c r="V10" s="258" t="s">
        <v>193</v>
      </c>
      <c r="W10" s="258" t="s">
        <v>161</v>
      </c>
      <c r="X10" s="258" t="s">
        <v>450</v>
      </c>
      <c r="Y10" s="448"/>
      <c r="Z10" s="441"/>
      <c r="AA10" s="441"/>
      <c r="AB10" s="449"/>
      <c r="AC10" s="545"/>
      <c r="AE10" s="261"/>
      <c r="AF10" s="258"/>
      <c r="AG10" s="258"/>
      <c r="AH10" s="258"/>
      <c r="AI10" s="267" t="s">
        <v>1250</v>
      </c>
      <c r="AJ10" s="178" t="s">
        <v>427</v>
      </c>
      <c r="AK10" s="258">
        <v>2</v>
      </c>
      <c r="AL10" s="179" t="s">
        <v>1749</v>
      </c>
      <c r="AM10" s="545"/>
      <c r="AO10" s="261" t="s">
        <v>944</v>
      </c>
      <c r="AP10" s="258" t="s">
        <v>193</v>
      </c>
      <c r="AQ10" s="258" t="s">
        <v>168</v>
      </c>
      <c r="AR10" s="258" t="s">
        <v>178</v>
      </c>
      <c r="AS10" s="448"/>
      <c r="AT10" s="441"/>
      <c r="AU10" s="441"/>
      <c r="AV10" s="449"/>
      <c r="AW10" s="545"/>
      <c r="AY10" s="262"/>
      <c r="AZ10" s="260"/>
      <c r="BA10" s="260"/>
      <c r="BB10" s="260"/>
      <c r="BC10" s="264" t="s">
        <v>499</v>
      </c>
      <c r="BD10" s="260" t="s">
        <v>161</v>
      </c>
      <c r="BE10" s="260" t="s">
        <v>193</v>
      </c>
      <c r="BF10" s="265" t="s">
        <v>1754</v>
      </c>
      <c r="BG10" s="546"/>
      <c r="BI10" s="261" t="s">
        <v>1606</v>
      </c>
      <c r="BJ10" s="258" t="s">
        <v>193</v>
      </c>
      <c r="BK10" s="258" t="s">
        <v>349</v>
      </c>
      <c r="BL10" s="258" t="s">
        <v>492</v>
      </c>
      <c r="BM10" s="175"/>
      <c r="BN10" s="176"/>
      <c r="BO10" s="176"/>
      <c r="BP10" s="177"/>
      <c r="BQ10" s="545"/>
    </row>
    <row r="11" spans="1:79" s="27" customFormat="1" ht="15.75">
      <c r="A11" s="261" t="s">
        <v>1608</v>
      </c>
      <c r="B11" s="258" t="s">
        <v>193</v>
      </c>
      <c r="C11" s="258" t="s">
        <v>161</v>
      </c>
      <c r="D11" s="258" t="s">
        <v>357</v>
      </c>
      <c r="E11" s="448"/>
      <c r="F11" s="441"/>
      <c r="G11" s="441"/>
      <c r="H11" s="449"/>
      <c r="I11" s="545"/>
      <c r="K11" s="261" t="s">
        <v>1618</v>
      </c>
      <c r="L11" s="258" t="s">
        <v>193</v>
      </c>
      <c r="M11" s="258" t="s">
        <v>168</v>
      </c>
      <c r="N11" s="258" t="s">
        <v>178</v>
      </c>
      <c r="O11" s="448"/>
      <c r="P11" s="441"/>
      <c r="Q11" s="441"/>
      <c r="R11" s="449"/>
      <c r="S11" s="545"/>
      <c r="U11" s="261" t="s">
        <v>1744</v>
      </c>
      <c r="V11" s="258" t="s">
        <v>193</v>
      </c>
      <c r="W11" s="258" t="s">
        <v>161</v>
      </c>
      <c r="X11" s="258" t="s">
        <v>1248</v>
      </c>
      <c r="Y11" s="448"/>
      <c r="Z11" s="441"/>
      <c r="AA11" s="441"/>
      <c r="AB11" s="449"/>
      <c r="AC11" s="545"/>
      <c r="AE11" s="261"/>
      <c r="AF11" s="258"/>
      <c r="AG11" s="258"/>
      <c r="AH11" s="258"/>
      <c r="AI11" s="267" t="s">
        <v>474</v>
      </c>
      <c r="AJ11" s="178" t="s">
        <v>427</v>
      </c>
      <c r="AK11" s="258">
        <v>2</v>
      </c>
      <c r="AL11" s="179" t="s">
        <v>1750</v>
      </c>
      <c r="AM11" s="545"/>
      <c r="AO11" s="440"/>
      <c r="AP11" s="441"/>
      <c r="AQ11" s="441"/>
      <c r="AR11" s="449"/>
      <c r="AS11" s="259" t="s">
        <v>209</v>
      </c>
      <c r="AT11" s="258" t="s">
        <v>348</v>
      </c>
      <c r="AU11" s="258" t="s">
        <v>193</v>
      </c>
      <c r="AV11" s="266" t="s">
        <v>1612</v>
      </c>
      <c r="AW11" s="545"/>
      <c r="BI11" s="261" t="s">
        <v>1757</v>
      </c>
      <c r="BJ11" s="255" t="s">
        <v>193</v>
      </c>
      <c r="BK11" s="258" t="s">
        <v>350</v>
      </c>
      <c r="BL11" s="258" t="s">
        <v>493</v>
      </c>
      <c r="BM11" s="259"/>
      <c r="BN11" s="258"/>
      <c r="BO11" s="258"/>
      <c r="BP11" s="266"/>
      <c r="BQ11" s="545"/>
    </row>
    <row r="12" spans="1:79" s="27" customFormat="1" thickBot="1">
      <c r="A12" s="261"/>
      <c r="B12" s="258"/>
      <c r="C12" s="258"/>
      <c r="D12" s="258"/>
      <c r="E12" s="259" t="s">
        <v>205</v>
      </c>
      <c r="F12" s="258" t="s">
        <v>409</v>
      </c>
      <c r="G12" s="258" t="s">
        <v>193</v>
      </c>
      <c r="H12" s="266" t="s">
        <v>1733</v>
      </c>
      <c r="I12" s="545"/>
      <c r="K12" s="479"/>
      <c r="L12" s="480"/>
      <c r="M12" s="480"/>
      <c r="N12" s="481"/>
      <c r="O12" s="488" t="s">
        <v>372</v>
      </c>
      <c r="P12" s="480"/>
      <c r="Q12" s="480"/>
      <c r="R12" s="489"/>
      <c r="S12" s="546"/>
      <c r="U12" s="261" t="s">
        <v>1745</v>
      </c>
      <c r="V12" s="258" t="s">
        <v>193</v>
      </c>
      <c r="W12" s="258" t="s">
        <v>161</v>
      </c>
      <c r="X12" s="178" t="s">
        <v>449</v>
      </c>
      <c r="Y12" s="448"/>
      <c r="Z12" s="441"/>
      <c r="AA12" s="441"/>
      <c r="AB12" s="449"/>
      <c r="AC12" s="545"/>
      <c r="AE12" s="261"/>
      <c r="AF12" s="258"/>
      <c r="AG12" s="258"/>
      <c r="AH12" s="258"/>
      <c r="AI12" s="267" t="s">
        <v>1251</v>
      </c>
      <c r="AJ12" s="178" t="s">
        <v>427</v>
      </c>
      <c r="AK12" s="258">
        <v>2</v>
      </c>
      <c r="AL12" s="179" t="s">
        <v>1751</v>
      </c>
      <c r="AM12" s="545"/>
      <c r="AO12" s="440"/>
      <c r="AP12" s="441"/>
      <c r="AQ12" s="441"/>
      <c r="AR12" s="449"/>
      <c r="AS12" s="259" t="s">
        <v>162</v>
      </c>
      <c r="AT12" s="258" t="s">
        <v>365</v>
      </c>
      <c r="AU12" s="258" t="s">
        <v>193</v>
      </c>
      <c r="AV12" s="266" t="s">
        <v>1613</v>
      </c>
      <c r="AW12" s="545"/>
      <c r="BI12" s="184"/>
      <c r="BJ12" s="176"/>
      <c r="BK12" s="176"/>
      <c r="BL12" s="185"/>
      <c r="BM12" s="259" t="s">
        <v>242</v>
      </c>
      <c r="BN12" s="258" t="s">
        <v>214</v>
      </c>
      <c r="BO12" s="258" t="s">
        <v>193</v>
      </c>
      <c r="BP12" s="266" t="s">
        <v>1755</v>
      </c>
      <c r="BQ12" s="545"/>
    </row>
    <row r="13" spans="1:79" s="27" customFormat="1" thickBot="1">
      <c r="A13" s="440"/>
      <c r="B13" s="441"/>
      <c r="C13" s="441"/>
      <c r="D13" s="428"/>
      <c r="E13" s="259" t="s">
        <v>358</v>
      </c>
      <c r="F13" s="258" t="s">
        <v>359</v>
      </c>
      <c r="G13" s="258" t="s">
        <v>193</v>
      </c>
      <c r="H13" s="266" t="s">
        <v>1734</v>
      </c>
      <c r="I13" s="545"/>
      <c r="U13" s="261" t="s">
        <v>1746</v>
      </c>
      <c r="V13" s="258" t="s">
        <v>193</v>
      </c>
      <c r="W13" s="258" t="s">
        <v>161</v>
      </c>
      <c r="X13" s="178" t="s">
        <v>448</v>
      </c>
      <c r="Y13" s="448"/>
      <c r="Z13" s="441"/>
      <c r="AA13" s="441"/>
      <c r="AB13" s="449"/>
      <c r="AC13" s="545"/>
      <c r="AE13" s="479"/>
      <c r="AF13" s="480"/>
      <c r="AG13" s="480"/>
      <c r="AH13" s="489"/>
      <c r="AI13" s="181" t="s">
        <v>471</v>
      </c>
      <c r="AJ13" s="182" t="s">
        <v>427</v>
      </c>
      <c r="AK13" s="260">
        <v>2</v>
      </c>
      <c r="AL13" s="183" t="s">
        <v>1752</v>
      </c>
      <c r="AM13" s="546"/>
      <c r="AO13" s="440"/>
      <c r="AP13" s="441"/>
      <c r="AQ13" s="441"/>
      <c r="AR13" s="449"/>
      <c r="AS13" s="259" t="s">
        <v>162</v>
      </c>
      <c r="AT13" s="258" t="s">
        <v>214</v>
      </c>
      <c r="AU13" s="258" t="s">
        <v>193</v>
      </c>
      <c r="AV13" s="266" t="s">
        <v>1614</v>
      </c>
      <c r="AW13" s="545"/>
      <c r="BI13" s="186"/>
      <c r="BJ13" s="187"/>
      <c r="BK13" s="187"/>
      <c r="BL13" s="188"/>
      <c r="BM13" s="264" t="s">
        <v>494</v>
      </c>
      <c r="BN13" s="260" t="s">
        <v>349</v>
      </c>
      <c r="BO13" s="260" t="s">
        <v>193</v>
      </c>
      <c r="BP13" s="265" t="s">
        <v>1620</v>
      </c>
      <c r="BQ13" s="546"/>
    </row>
    <row r="14" spans="1:79" s="27" customFormat="1" thickBot="1">
      <c r="A14" s="440"/>
      <c r="B14" s="441"/>
      <c r="C14" s="441"/>
      <c r="D14" s="428"/>
      <c r="E14" s="259" t="s">
        <v>360</v>
      </c>
      <c r="F14" s="258" t="s">
        <v>361</v>
      </c>
      <c r="G14" s="258" t="s">
        <v>193</v>
      </c>
      <c r="H14" s="266" t="s">
        <v>1609</v>
      </c>
      <c r="I14" s="545"/>
      <c r="U14" s="261" t="s">
        <v>1747</v>
      </c>
      <c r="V14" s="258" t="s">
        <v>193</v>
      </c>
      <c r="W14" s="258" t="s">
        <v>161</v>
      </c>
      <c r="X14" s="178" t="s">
        <v>447</v>
      </c>
      <c r="Y14" s="448"/>
      <c r="Z14" s="441"/>
      <c r="AA14" s="441"/>
      <c r="AB14" s="449"/>
      <c r="AC14" s="545"/>
      <c r="AO14" s="491"/>
      <c r="AP14" s="492"/>
      <c r="AQ14" s="492"/>
      <c r="AR14" s="493"/>
      <c r="AS14" s="264" t="s">
        <v>433</v>
      </c>
      <c r="AT14" s="260" t="s">
        <v>172</v>
      </c>
      <c r="AU14" s="260" t="s">
        <v>193</v>
      </c>
      <c r="AV14" s="265" t="s">
        <v>1615</v>
      </c>
      <c r="AW14" s="546"/>
    </row>
    <row r="15" spans="1:79" s="27" customFormat="1" thickBot="1">
      <c r="A15" s="440"/>
      <c r="B15" s="441"/>
      <c r="C15" s="441"/>
      <c r="D15" s="428"/>
      <c r="E15" s="259" t="s">
        <v>362</v>
      </c>
      <c r="F15" s="258" t="s">
        <v>161</v>
      </c>
      <c r="G15" s="258" t="s">
        <v>193</v>
      </c>
      <c r="H15" s="266" t="s">
        <v>1735</v>
      </c>
      <c r="I15" s="545"/>
      <c r="U15" s="186"/>
      <c r="V15" s="187"/>
      <c r="W15" s="187"/>
      <c r="X15" s="263"/>
      <c r="Y15" s="488" t="s">
        <v>372</v>
      </c>
      <c r="Z15" s="480"/>
      <c r="AA15" s="480"/>
      <c r="AB15" s="489"/>
      <c r="AC15" s="546"/>
    </row>
    <row r="16" spans="1:79" s="27" customFormat="1" ht="15.75">
      <c r="A16" s="440"/>
      <c r="B16" s="441"/>
      <c r="C16" s="441"/>
      <c r="D16" s="428"/>
      <c r="E16" s="259" t="s">
        <v>363</v>
      </c>
      <c r="F16" s="258" t="s">
        <v>161</v>
      </c>
      <c r="G16" s="258" t="s">
        <v>193</v>
      </c>
      <c r="H16" s="266" t="s">
        <v>1610</v>
      </c>
      <c r="I16" s="545"/>
    </row>
    <row r="17" spans="1:79" s="27" customFormat="1" ht="15.75">
      <c r="A17" s="440"/>
      <c r="B17" s="441"/>
      <c r="C17" s="441"/>
      <c r="D17" s="428"/>
      <c r="E17" s="259" t="s">
        <v>364</v>
      </c>
      <c r="F17" s="258" t="s">
        <v>365</v>
      </c>
      <c r="G17" s="258" t="s">
        <v>193</v>
      </c>
      <c r="H17" s="266" t="s">
        <v>1736</v>
      </c>
      <c r="I17" s="545"/>
    </row>
    <row r="18" spans="1:79" s="27" customFormat="1" ht="15.75">
      <c r="A18" s="440"/>
      <c r="B18" s="441"/>
      <c r="C18" s="441"/>
      <c r="D18" s="428"/>
      <c r="E18" s="259" t="s">
        <v>366</v>
      </c>
      <c r="F18" s="258" t="s">
        <v>367</v>
      </c>
      <c r="G18" s="258" t="s">
        <v>193</v>
      </c>
      <c r="H18" s="266" t="s">
        <v>1737</v>
      </c>
      <c r="I18" s="545"/>
    </row>
    <row r="19" spans="1:79" s="27" customFormat="1" thickBot="1">
      <c r="A19" s="479"/>
      <c r="B19" s="480"/>
      <c r="C19" s="480"/>
      <c r="D19" s="481"/>
      <c r="E19" s="264" t="s">
        <v>368</v>
      </c>
      <c r="F19" s="260" t="s">
        <v>369</v>
      </c>
      <c r="G19" s="260" t="s">
        <v>193</v>
      </c>
      <c r="H19" s="265" t="s">
        <v>1738</v>
      </c>
      <c r="I19" s="546"/>
    </row>
    <row r="20" spans="1:79" s="27" customFormat="1" ht="15.75">
      <c r="J20" s="253"/>
    </row>
    <row r="21" spans="1:79" s="27" customFormat="1" ht="17.25" customHeight="1" thickBot="1">
      <c r="A21" s="253" t="s">
        <v>374</v>
      </c>
      <c r="B21" s="253"/>
      <c r="C21" s="253"/>
      <c r="D21" s="253"/>
      <c r="E21" s="253"/>
      <c r="F21" s="253"/>
      <c r="G21" s="253"/>
      <c r="H21" s="253"/>
      <c r="I21" s="253"/>
      <c r="K21" s="253"/>
      <c r="L21" s="253"/>
      <c r="M21" s="253"/>
    </row>
    <row r="22" spans="1:79" s="27" customFormat="1" thickBot="1">
      <c r="A22" s="458" t="s">
        <v>1259</v>
      </c>
      <c r="B22" s="459"/>
      <c r="C22" s="459"/>
      <c r="D22" s="459"/>
      <c r="E22" s="459"/>
      <c r="F22" s="459"/>
      <c r="G22" s="459"/>
      <c r="H22" s="460"/>
      <c r="K22" s="458" t="s">
        <v>1260</v>
      </c>
      <c r="L22" s="459"/>
      <c r="M22" s="459"/>
      <c r="N22" s="459"/>
      <c r="O22" s="459"/>
      <c r="P22" s="459"/>
      <c r="Q22" s="459"/>
      <c r="R22" s="460"/>
      <c r="U22" s="458" t="s">
        <v>467</v>
      </c>
      <c r="V22" s="459"/>
      <c r="W22" s="459"/>
      <c r="X22" s="459"/>
      <c r="Y22" s="459"/>
      <c r="Z22" s="459"/>
      <c r="AA22" s="459"/>
      <c r="AB22" s="460"/>
      <c r="AE22" s="458" t="s">
        <v>666</v>
      </c>
      <c r="AF22" s="459"/>
      <c r="AG22" s="459"/>
      <c r="AH22" s="459"/>
      <c r="AI22" s="459"/>
      <c r="AJ22" s="459"/>
      <c r="AK22" s="459"/>
      <c r="AL22" s="460"/>
      <c r="AO22" s="458" t="s">
        <v>670</v>
      </c>
      <c r="AP22" s="459"/>
      <c r="AQ22" s="459"/>
      <c r="AR22" s="459"/>
      <c r="AS22" s="459"/>
      <c r="AT22" s="459"/>
      <c r="AU22" s="459"/>
      <c r="AV22" s="460"/>
      <c r="AY22" s="458" t="s">
        <v>1257</v>
      </c>
      <c r="AZ22" s="459"/>
      <c r="BA22" s="459"/>
      <c r="BB22" s="459"/>
      <c r="BC22" s="459"/>
      <c r="BD22" s="459"/>
      <c r="BE22" s="459"/>
      <c r="BF22" s="460"/>
      <c r="BI22" s="458" t="s">
        <v>1258</v>
      </c>
      <c r="BJ22" s="459"/>
      <c r="BK22" s="459"/>
      <c r="BL22" s="459"/>
      <c r="BM22" s="459"/>
      <c r="BN22" s="459"/>
      <c r="BO22" s="459"/>
      <c r="BP22" s="460"/>
      <c r="BS22" s="458" t="s">
        <v>1258</v>
      </c>
      <c r="BT22" s="459"/>
      <c r="BU22" s="459"/>
      <c r="BV22" s="459"/>
      <c r="BW22" s="459"/>
      <c r="BX22" s="459"/>
      <c r="BY22" s="459"/>
      <c r="BZ22" s="460"/>
    </row>
    <row r="23" spans="1:79" s="27" customFormat="1" ht="31.5">
      <c r="A23" s="483" t="s">
        <v>347</v>
      </c>
      <c r="B23" s="473"/>
      <c r="C23" s="473"/>
      <c r="D23" s="484"/>
      <c r="E23" s="472" t="s">
        <v>351</v>
      </c>
      <c r="F23" s="473"/>
      <c r="G23" s="473"/>
      <c r="H23" s="474"/>
      <c r="I23" s="167" t="s">
        <v>868</v>
      </c>
      <c r="K23" s="483" t="s">
        <v>347</v>
      </c>
      <c r="L23" s="473"/>
      <c r="M23" s="473"/>
      <c r="N23" s="484"/>
      <c r="O23" s="472" t="s">
        <v>351</v>
      </c>
      <c r="P23" s="473"/>
      <c r="Q23" s="473"/>
      <c r="R23" s="474"/>
      <c r="S23" s="167" t="s">
        <v>1598</v>
      </c>
      <c r="U23" s="483" t="s">
        <v>347</v>
      </c>
      <c r="V23" s="473"/>
      <c r="W23" s="473"/>
      <c r="X23" s="484"/>
      <c r="Y23" s="472" t="s">
        <v>351</v>
      </c>
      <c r="Z23" s="473"/>
      <c r="AA23" s="473"/>
      <c r="AB23" s="474"/>
      <c r="AC23" s="167" t="s">
        <v>869</v>
      </c>
      <c r="AE23" s="483" t="s">
        <v>347</v>
      </c>
      <c r="AF23" s="473"/>
      <c r="AG23" s="473"/>
      <c r="AH23" s="484"/>
      <c r="AI23" s="472" t="s">
        <v>351</v>
      </c>
      <c r="AJ23" s="473"/>
      <c r="AK23" s="473"/>
      <c r="AL23" s="474"/>
      <c r="AM23" s="167" t="s">
        <v>870</v>
      </c>
      <c r="AO23" s="483" t="s">
        <v>347</v>
      </c>
      <c r="AP23" s="473"/>
      <c r="AQ23" s="473"/>
      <c r="AR23" s="484"/>
      <c r="AS23" s="472" t="s">
        <v>351</v>
      </c>
      <c r="AT23" s="473"/>
      <c r="AU23" s="473"/>
      <c r="AV23" s="474"/>
      <c r="AW23" s="167" t="s">
        <v>871</v>
      </c>
      <c r="AY23" s="483" t="s">
        <v>347</v>
      </c>
      <c r="AZ23" s="473"/>
      <c r="BA23" s="473"/>
      <c r="BB23" s="484"/>
      <c r="BC23" s="472" t="s">
        <v>351</v>
      </c>
      <c r="BD23" s="473"/>
      <c r="BE23" s="473"/>
      <c r="BF23" s="474"/>
      <c r="BG23" s="167" t="s">
        <v>1601</v>
      </c>
      <c r="BI23" s="483" t="s">
        <v>347</v>
      </c>
      <c r="BJ23" s="473"/>
      <c r="BK23" s="473"/>
      <c r="BL23" s="484"/>
      <c r="BM23" s="472" t="s">
        <v>351</v>
      </c>
      <c r="BN23" s="473"/>
      <c r="BO23" s="473"/>
      <c r="BP23" s="474"/>
      <c r="BQ23" s="167" t="s">
        <v>1600</v>
      </c>
      <c r="BS23" s="483" t="s">
        <v>347</v>
      </c>
      <c r="BT23" s="473"/>
      <c r="BU23" s="473"/>
      <c r="BV23" s="484"/>
      <c r="BW23" s="472" t="s">
        <v>351</v>
      </c>
      <c r="BX23" s="473"/>
      <c r="BY23" s="473"/>
      <c r="BZ23" s="474"/>
      <c r="CA23" s="167" t="s">
        <v>1840</v>
      </c>
    </row>
    <row r="24" spans="1:79" s="27" customFormat="1" ht="128.25">
      <c r="A24" s="261" t="s">
        <v>370</v>
      </c>
      <c r="B24" s="258" t="s">
        <v>371</v>
      </c>
      <c r="C24" s="258" t="s">
        <v>354</v>
      </c>
      <c r="D24" s="258" t="s">
        <v>233</v>
      </c>
      <c r="E24" s="259" t="s">
        <v>233</v>
      </c>
      <c r="F24" s="258" t="s">
        <v>354</v>
      </c>
      <c r="G24" s="258" t="s">
        <v>371</v>
      </c>
      <c r="H24" s="266" t="s">
        <v>370</v>
      </c>
      <c r="I24" s="581" t="s">
        <v>2202</v>
      </c>
      <c r="K24" s="261" t="s">
        <v>370</v>
      </c>
      <c r="L24" s="258" t="s">
        <v>371</v>
      </c>
      <c r="M24" s="258" t="s">
        <v>354</v>
      </c>
      <c r="N24" s="258" t="s">
        <v>233</v>
      </c>
      <c r="O24" s="259" t="s">
        <v>233</v>
      </c>
      <c r="P24" s="258" t="s">
        <v>354</v>
      </c>
      <c r="Q24" s="258" t="s">
        <v>371</v>
      </c>
      <c r="R24" s="266" t="s">
        <v>370</v>
      </c>
      <c r="S24" s="581" t="s">
        <v>2202</v>
      </c>
      <c r="U24" s="261" t="s">
        <v>370</v>
      </c>
      <c r="V24" s="258" t="s">
        <v>371</v>
      </c>
      <c r="W24" s="258" t="s">
        <v>354</v>
      </c>
      <c r="X24" s="258" t="s">
        <v>233</v>
      </c>
      <c r="Y24" s="259" t="s">
        <v>233</v>
      </c>
      <c r="Z24" s="258" t="s">
        <v>354</v>
      </c>
      <c r="AA24" s="258" t="s">
        <v>371</v>
      </c>
      <c r="AB24" s="266" t="s">
        <v>370</v>
      </c>
      <c r="AC24" s="581" t="s">
        <v>2202</v>
      </c>
      <c r="AE24" s="261" t="s">
        <v>370</v>
      </c>
      <c r="AF24" s="258" t="s">
        <v>371</v>
      </c>
      <c r="AG24" s="258" t="s">
        <v>354</v>
      </c>
      <c r="AH24" s="258" t="s">
        <v>233</v>
      </c>
      <c r="AI24" s="259" t="s">
        <v>233</v>
      </c>
      <c r="AJ24" s="258" t="s">
        <v>354</v>
      </c>
      <c r="AK24" s="258" t="s">
        <v>371</v>
      </c>
      <c r="AL24" s="266" t="s">
        <v>370</v>
      </c>
      <c r="AM24" s="581" t="s">
        <v>2202</v>
      </c>
      <c r="AO24" s="261" t="s">
        <v>370</v>
      </c>
      <c r="AP24" s="258" t="s">
        <v>371</v>
      </c>
      <c r="AQ24" s="258" t="s">
        <v>354</v>
      </c>
      <c r="AR24" s="258" t="s">
        <v>233</v>
      </c>
      <c r="AS24" s="259" t="s">
        <v>233</v>
      </c>
      <c r="AT24" s="258" t="s">
        <v>354</v>
      </c>
      <c r="AU24" s="258" t="s">
        <v>371</v>
      </c>
      <c r="AV24" s="266" t="s">
        <v>370</v>
      </c>
      <c r="AW24" s="581" t="s">
        <v>2202</v>
      </c>
      <c r="AY24" s="261" t="s">
        <v>370</v>
      </c>
      <c r="AZ24" s="258" t="s">
        <v>371</v>
      </c>
      <c r="BA24" s="258" t="s">
        <v>354</v>
      </c>
      <c r="BB24" s="258" t="s">
        <v>233</v>
      </c>
      <c r="BC24" s="259" t="s">
        <v>233</v>
      </c>
      <c r="BD24" s="258" t="s">
        <v>354</v>
      </c>
      <c r="BE24" s="258" t="s">
        <v>371</v>
      </c>
      <c r="BF24" s="266" t="s">
        <v>370</v>
      </c>
      <c r="BG24" s="581" t="s">
        <v>2202</v>
      </c>
      <c r="BI24" s="261" t="s">
        <v>370</v>
      </c>
      <c r="BJ24" s="258" t="s">
        <v>371</v>
      </c>
      <c r="BK24" s="258" t="s">
        <v>354</v>
      </c>
      <c r="BL24" s="258" t="s">
        <v>233</v>
      </c>
      <c r="BM24" s="259" t="s">
        <v>233</v>
      </c>
      <c r="BN24" s="258" t="s">
        <v>354</v>
      </c>
      <c r="BO24" s="258" t="s">
        <v>371</v>
      </c>
      <c r="BP24" s="266" t="s">
        <v>370</v>
      </c>
      <c r="BQ24" s="581" t="s">
        <v>2202</v>
      </c>
      <c r="BS24" s="312" t="s">
        <v>370</v>
      </c>
      <c r="BT24" s="313" t="s">
        <v>371</v>
      </c>
      <c r="BU24" s="313" t="s">
        <v>354</v>
      </c>
      <c r="BV24" s="313" t="s">
        <v>233</v>
      </c>
      <c r="BW24" s="314" t="s">
        <v>233</v>
      </c>
      <c r="BX24" s="313" t="s">
        <v>354</v>
      </c>
      <c r="BY24" s="313" t="s">
        <v>371</v>
      </c>
      <c r="BZ24" s="316" t="s">
        <v>370</v>
      </c>
      <c r="CA24" s="581" t="s">
        <v>2202</v>
      </c>
    </row>
    <row r="25" spans="1:79" s="27" customFormat="1" ht="15.75">
      <c r="A25" s="440" t="s">
        <v>372</v>
      </c>
      <c r="B25" s="441"/>
      <c r="C25" s="441"/>
      <c r="D25" s="428"/>
      <c r="E25" s="448"/>
      <c r="F25" s="441"/>
      <c r="G25" s="441"/>
      <c r="H25" s="449"/>
      <c r="I25" s="572"/>
      <c r="K25" s="254" t="s">
        <v>1758</v>
      </c>
      <c r="L25" s="255">
        <v>6011</v>
      </c>
      <c r="M25" s="255" t="s">
        <v>434</v>
      </c>
      <c r="N25" s="255" t="s">
        <v>208</v>
      </c>
      <c r="O25" s="448"/>
      <c r="P25" s="441"/>
      <c r="Q25" s="441"/>
      <c r="R25" s="449"/>
      <c r="S25" s="572"/>
      <c r="U25" s="440" t="s">
        <v>372</v>
      </c>
      <c r="V25" s="441"/>
      <c r="W25" s="441"/>
      <c r="X25" s="428"/>
      <c r="Y25" s="448"/>
      <c r="Z25" s="441"/>
      <c r="AA25" s="441"/>
      <c r="AB25" s="449"/>
      <c r="AC25" s="572"/>
      <c r="AE25" s="440" t="s">
        <v>372</v>
      </c>
      <c r="AF25" s="441"/>
      <c r="AG25" s="441"/>
      <c r="AH25" s="428"/>
      <c r="AI25" s="448"/>
      <c r="AJ25" s="441"/>
      <c r="AK25" s="441"/>
      <c r="AL25" s="449"/>
      <c r="AM25" s="572"/>
      <c r="AO25" s="440" t="s">
        <v>372</v>
      </c>
      <c r="AP25" s="441"/>
      <c r="AQ25" s="441"/>
      <c r="AR25" s="428"/>
      <c r="AS25" s="448"/>
      <c r="AT25" s="441"/>
      <c r="AU25" s="441"/>
      <c r="AV25" s="449"/>
      <c r="AW25" s="572"/>
      <c r="AY25" s="440" t="s">
        <v>372</v>
      </c>
      <c r="AZ25" s="441"/>
      <c r="BA25" s="441"/>
      <c r="BB25" s="428"/>
      <c r="BC25" s="448"/>
      <c r="BD25" s="441"/>
      <c r="BE25" s="441"/>
      <c r="BF25" s="449"/>
      <c r="BG25" s="572"/>
      <c r="BI25" s="440" t="s">
        <v>372</v>
      </c>
      <c r="BJ25" s="441"/>
      <c r="BK25" s="441"/>
      <c r="BL25" s="428"/>
      <c r="BM25" s="448"/>
      <c r="BN25" s="441"/>
      <c r="BO25" s="441"/>
      <c r="BP25" s="449"/>
      <c r="BQ25" s="572"/>
      <c r="BS25" s="440" t="s">
        <v>372</v>
      </c>
      <c r="BT25" s="441"/>
      <c r="BU25" s="441"/>
      <c r="BV25" s="428"/>
      <c r="BW25" s="448"/>
      <c r="BX25" s="441"/>
      <c r="BY25" s="441"/>
      <c r="BZ25" s="449"/>
      <c r="CA25" s="572"/>
    </row>
    <row r="26" spans="1:79" s="27" customFormat="1" thickBot="1">
      <c r="A26" s="479"/>
      <c r="B26" s="480"/>
      <c r="C26" s="480"/>
      <c r="D26" s="481"/>
      <c r="E26" s="488" t="s">
        <v>372</v>
      </c>
      <c r="F26" s="480"/>
      <c r="G26" s="480"/>
      <c r="H26" s="489"/>
      <c r="I26" s="546"/>
      <c r="K26" s="261" t="s">
        <v>1759</v>
      </c>
      <c r="L26" s="258">
        <v>6601</v>
      </c>
      <c r="M26" s="258" t="s">
        <v>435</v>
      </c>
      <c r="N26" s="258" t="s">
        <v>178</v>
      </c>
      <c r="O26" s="448"/>
      <c r="P26" s="441"/>
      <c r="Q26" s="441"/>
      <c r="R26" s="449"/>
      <c r="S26" s="545"/>
      <c r="U26" s="479"/>
      <c r="V26" s="480"/>
      <c r="W26" s="480"/>
      <c r="X26" s="481"/>
      <c r="Y26" s="488" t="s">
        <v>372</v>
      </c>
      <c r="Z26" s="480"/>
      <c r="AA26" s="480"/>
      <c r="AB26" s="489"/>
      <c r="AC26" s="546"/>
      <c r="AE26" s="479"/>
      <c r="AF26" s="480"/>
      <c r="AG26" s="480"/>
      <c r="AH26" s="481"/>
      <c r="AI26" s="488" t="s">
        <v>372</v>
      </c>
      <c r="AJ26" s="480"/>
      <c r="AK26" s="480"/>
      <c r="AL26" s="489"/>
      <c r="AM26" s="546"/>
      <c r="AO26" s="479"/>
      <c r="AP26" s="480"/>
      <c r="AQ26" s="480"/>
      <c r="AR26" s="481"/>
      <c r="AS26" s="488" t="s">
        <v>372</v>
      </c>
      <c r="AT26" s="480"/>
      <c r="AU26" s="480"/>
      <c r="AV26" s="489"/>
      <c r="AW26" s="546"/>
      <c r="AY26" s="479"/>
      <c r="AZ26" s="480"/>
      <c r="BA26" s="480"/>
      <c r="BB26" s="481"/>
      <c r="BC26" s="488" t="s">
        <v>372</v>
      </c>
      <c r="BD26" s="480"/>
      <c r="BE26" s="480"/>
      <c r="BF26" s="489"/>
      <c r="BG26" s="546"/>
      <c r="BI26" s="479"/>
      <c r="BJ26" s="480"/>
      <c r="BK26" s="480"/>
      <c r="BL26" s="481"/>
      <c r="BM26" s="488" t="s">
        <v>372</v>
      </c>
      <c r="BN26" s="480"/>
      <c r="BO26" s="480"/>
      <c r="BP26" s="489"/>
      <c r="BQ26" s="546"/>
      <c r="BS26" s="479"/>
      <c r="BT26" s="480"/>
      <c r="BU26" s="480"/>
      <c r="BV26" s="481"/>
      <c r="BW26" s="488" t="s">
        <v>372</v>
      </c>
      <c r="BX26" s="480"/>
      <c r="BY26" s="480"/>
      <c r="BZ26" s="489"/>
      <c r="CA26" s="546"/>
    </row>
    <row r="27" spans="1:79" s="27" customFormat="1" thickBot="1">
      <c r="K27" s="479"/>
      <c r="L27" s="480"/>
      <c r="M27" s="480"/>
      <c r="N27" s="481"/>
      <c r="O27" s="488" t="s">
        <v>372</v>
      </c>
      <c r="P27" s="480"/>
      <c r="Q27" s="480"/>
      <c r="R27" s="489"/>
      <c r="S27" s="546"/>
    </row>
    <row r="28" spans="1:79" s="27" customFormat="1" ht="15.75">
      <c r="J28" s="253"/>
      <c r="K28" s="224"/>
      <c r="L28" s="224"/>
      <c r="M28" s="224"/>
      <c r="N28" s="224"/>
      <c r="O28" s="224"/>
      <c r="P28" s="224"/>
      <c r="Q28" s="224"/>
      <c r="R28" s="224"/>
      <c r="S28" s="158"/>
    </row>
    <row r="29" spans="1:79" s="27" customFormat="1" ht="17.25" customHeight="1" thickBot="1">
      <c r="A29" s="253" t="s">
        <v>375</v>
      </c>
      <c r="B29" s="253"/>
      <c r="C29" s="253"/>
      <c r="D29" s="253"/>
      <c r="E29" s="253"/>
      <c r="F29" s="253"/>
      <c r="G29" s="253"/>
      <c r="H29" s="253"/>
      <c r="I29" s="253"/>
      <c r="J29" s="253"/>
      <c r="K29" s="253"/>
      <c r="L29" s="253"/>
      <c r="M29" s="253"/>
    </row>
    <row r="30" spans="1:79" s="27" customFormat="1" ht="16.5" customHeight="1" thickBot="1">
      <c r="A30" s="458" t="s">
        <v>1294</v>
      </c>
      <c r="B30" s="459"/>
      <c r="C30" s="459"/>
      <c r="D30" s="459"/>
      <c r="E30" s="459"/>
      <c r="F30" s="459"/>
      <c r="G30" s="459"/>
      <c r="H30" s="460"/>
      <c r="K30" s="458" t="s">
        <v>1293</v>
      </c>
      <c r="L30" s="459"/>
      <c r="M30" s="459"/>
      <c r="N30" s="459"/>
      <c r="O30" s="459"/>
      <c r="P30" s="459"/>
      <c r="Q30" s="459"/>
      <c r="R30" s="460"/>
      <c r="U30" s="458" t="s">
        <v>1289</v>
      </c>
      <c r="V30" s="459"/>
      <c r="W30" s="459"/>
      <c r="X30" s="459"/>
      <c r="Y30" s="459"/>
      <c r="Z30" s="459"/>
      <c r="AA30" s="459"/>
      <c r="AB30" s="460"/>
      <c r="AE30" s="458" t="s">
        <v>1292</v>
      </c>
      <c r="AF30" s="459"/>
      <c r="AG30" s="459"/>
      <c r="AH30" s="459"/>
      <c r="AI30" s="459"/>
      <c r="AJ30" s="459"/>
      <c r="AK30" s="459"/>
      <c r="AL30" s="460"/>
      <c r="AM30" s="189"/>
      <c r="AO30" s="458" t="s">
        <v>669</v>
      </c>
      <c r="AP30" s="459"/>
      <c r="AQ30" s="459"/>
      <c r="AR30" s="459"/>
      <c r="AS30" s="459"/>
      <c r="AT30" s="459"/>
      <c r="AU30" s="459"/>
      <c r="AV30" s="460"/>
      <c r="AY30" s="458" t="s">
        <v>668</v>
      </c>
      <c r="AZ30" s="459"/>
      <c r="BA30" s="459"/>
      <c r="BB30" s="459"/>
      <c r="BC30" s="459"/>
      <c r="BD30" s="459"/>
      <c r="BE30" s="459"/>
      <c r="BF30" s="460"/>
      <c r="BI30" s="458" t="s">
        <v>671</v>
      </c>
      <c r="BJ30" s="459"/>
      <c r="BK30" s="459"/>
      <c r="BL30" s="459"/>
      <c r="BM30" s="459"/>
      <c r="BN30" s="459"/>
      <c r="BO30" s="459"/>
      <c r="BP30" s="460"/>
      <c r="BS30" s="458" t="s">
        <v>671</v>
      </c>
      <c r="BT30" s="459"/>
      <c r="BU30" s="459"/>
      <c r="BV30" s="459"/>
      <c r="BW30" s="459"/>
      <c r="BX30" s="459"/>
      <c r="BY30" s="459"/>
      <c r="BZ30" s="460"/>
    </row>
    <row r="31" spans="1:79" s="194" customFormat="1" ht="31.5">
      <c r="A31" s="483" t="s">
        <v>347</v>
      </c>
      <c r="B31" s="473"/>
      <c r="C31" s="473"/>
      <c r="D31" s="484"/>
      <c r="E31" s="472" t="s">
        <v>351</v>
      </c>
      <c r="F31" s="473"/>
      <c r="G31" s="473"/>
      <c r="H31" s="474"/>
      <c r="I31" s="167" t="s">
        <v>868</v>
      </c>
      <c r="K31" s="483" t="s">
        <v>347</v>
      </c>
      <c r="L31" s="473"/>
      <c r="M31" s="473"/>
      <c r="N31" s="484"/>
      <c r="O31" s="472" t="s">
        <v>351</v>
      </c>
      <c r="P31" s="473"/>
      <c r="Q31" s="473"/>
      <c r="R31" s="474"/>
      <c r="S31" s="167" t="s">
        <v>1598</v>
      </c>
      <c r="T31" s="27"/>
      <c r="U31" s="483" t="s">
        <v>347</v>
      </c>
      <c r="V31" s="473"/>
      <c r="W31" s="473"/>
      <c r="X31" s="484"/>
      <c r="Y31" s="472" t="s">
        <v>351</v>
      </c>
      <c r="Z31" s="473"/>
      <c r="AA31" s="473"/>
      <c r="AB31" s="474"/>
      <c r="AC31" s="167" t="s">
        <v>869</v>
      </c>
      <c r="AD31" s="27"/>
      <c r="AE31" s="483" t="s">
        <v>347</v>
      </c>
      <c r="AF31" s="473"/>
      <c r="AG31" s="473"/>
      <c r="AH31" s="484"/>
      <c r="AI31" s="472" t="s">
        <v>351</v>
      </c>
      <c r="AJ31" s="473"/>
      <c r="AK31" s="473"/>
      <c r="AL31" s="474"/>
      <c r="AM31" s="167" t="s">
        <v>870</v>
      </c>
      <c r="AN31" s="27"/>
      <c r="AO31" s="483" t="s">
        <v>347</v>
      </c>
      <c r="AP31" s="473"/>
      <c r="AQ31" s="473"/>
      <c r="AR31" s="484"/>
      <c r="AS31" s="472" t="s">
        <v>351</v>
      </c>
      <c r="AT31" s="473"/>
      <c r="AU31" s="473"/>
      <c r="AV31" s="474"/>
      <c r="AW31" s="167" t="s">
        <v>871</v>
      </c>
      <c r="AX31" s="27"/>
      <c r="AY31" s="483" t="s">
        <v>347</v>
      </c>
      <c r="AZ31" s="473"/>
      <c r="BA31" s="473"/>
      <c r="BB31" s="484"/>
      <c r="BC31" s="472" t="s">
        <v>351</v>
      </c>
      <c r="BD31" s="473"/>
      <c r="BE31" s="473"/>
      <c r="BF31" s="474"/>
      <c r="BG31" s="167" t="s">
        <v>1601</v>
      </c>
      <c r="BH31" s="27"/>
      <c r="BI31" s="483" t="s">
        <v>347</v>
      </c>
      <c r="BJ31" s="473"/>
      <c r="BK31" s="473"/>
      <c r="BL31" s="484"/>
      <c r="BM31" s="472" t="s">
        <v>351</v>
      </c>
      <c r="BN31" s="473"/>
      <c r="BO31" s="473"/>
      <c r="BP31" s="474"/>
      <c r="BQ31" s="167" t="s">
        <v>1600</v>
      </c>
      <c r="BR31" s="27"/>
      <c r="BS31" s="483" t="s">
        <v>347</v>
      </c>
      <c r="BT31" s="473"/>
      <c r="BU31" s="473"/>
      <c r="BV31" s="484"/>
      <c r="BW31" s="472" t="s">
        <v>351</v>
      </c>
      <c r="BX31" s="473"/>
      <c r="BY31" s="473"/>
      <c r="BZ31" s="474"/>
      <c r="CA31" s="167" t="s">
        <v>1840</v>
      </c>
    </row>
    <row r="32" spans="1:79" s="27" customFormat="1" ht="128.25">
      <c r="A32" s="190" t="s">
        <v>377</v>
      </c>
      <c r="B32" s="191" t="s">
        <v>378</v>
      </c>
      <c r="C32" s="191" t="s">
        <v>233</v>
      </c>
      <c r="D32" s="191" t="s">
        <v>379</v>
      </c>
      <c r="E32" s="192" t="s">
        <v>379</v>
      </c>
      <c r="F32" s="191" t="s">
        <v>233</v>
      </c>
      <c r="G32" s="191" t="s">
        <v>378</v>
      </c>
      <c r="H32" s="193" t="s">
        <v>377</v>
      </c>
      <c r="I32" s="581" t="s">
        <v>2202</v>
      </c>
      <c r="K32" s="190" t="s">
        <v>377</v>
      </c>
      <c r="L32" s="191" t="s">
        <v>378</v>
      </c>
      <c r="M32" s="191" t="s">
        <v>233</v>
      </c>
      <c r="N32" s="191" t="s">
        <v>379</v>
      </c>
      <c r="O32" s="192" t="s">
        <v>379</v>
      </c>
      <c r="P32" s="191" t="s">
        <v>233</v>
      </c>
      <c r="Q32" s="191" t="s">
        <v>378</v>
      </c>
      <c r="R32" s="193" t="s">
        <v>377</v>
      </c>
      <c r="S32" s="581" t="s">
        <v>2202</v>
      </c>
      <c r="T32" s="194"/>
      <c r="U32" s="190" t="s">
        <v>377</v>
      </c>
      <c r="V32" s="191" t="s">
        <v>378</v>
      </c>
      <c r="W32" s="191" t="s">
        <v>233</v>
      </c>
      <c r="X32" s="191" t="s">
        <v>379</v>
      </c>
      <c r="Y32" s="192" t="s">
        <v>379</v>
      </c>
      <c r="Z32" s="191" t="s">
        <v>233</v>
      </c>
      <c r="AA32" s="191" t="s">
        <v>378</v>
      </c>
      <c r="AB32" s="193" t="s">
        <v>377</v>
      </c>
      <c r="AC32" s="581" t="s">
        <v>2202</v>
      </c>
      <c r="AD32" s="194"/>
      <c r="AE32" s="190" t="s">
        <v>377</v>
      </c>
      <c r="AF32" s="191" t="s">
        <v>378</v>
      </c>
      <c r="AG32" s="191" t="s">
        <v>233</v>
      </c>
      <c r="AH32" s="191" t="s">
        <v>379</v>
      </c>
      <c r="AI32" s="192" t="s">
        <v>379</v>
      </c>
      <c r="AJ32" s="191" t="s">
        <v>233</v>
      </c>
      <c r="AK32" s="191" t="s">
        <v>378</v>
      </c>
      <c r="AL32" s="193" t="s">
        <v>377</v>
      </c>
      <c r="AM32" s="581" t="s">
        <v>2202</v>
      </c>
      <c r="AN32" s="194"/>
      <c r="AO32" s="190" t="s">
        <v>377</v>
      </c>
      <c r="AP32" s="191" t="s">
        <v>378</v>
      </c>
      <c r="AQ32" s="191" t="s">
        <v>233</v>
      </c>
      <c r="AR32" s="191" t="s">
        <v>379</v>
      </c>
      <c r="AS32" s="192" t="s">
        <v>379</v>
      </c>
      <c r="AT32" s="191" t="s">
        <v>233</v>
      </c>
      <c r="AU32" s="191" t="s">
        <v>378</v>
      </c>
      <c r="AV32" s="193" t="s">
        <v>377</v>
      </c>
      <c r="AW32" s="581" t="s">
        <v>2202</v>
      </c>
      <c r="AX32" s="194"/>
      <c r="AY32" s="190" t="s">
        <v>377</v>
      </c>
      <c r="AZ32" s="191" t="s">
        <v>378</v>
      </c>
      <c r="BA32" s="191" t="s">
        <v>233</v>
      </c>
      <c r="BB32" s="191" t="s">
        <v>379</v>
      </c>
      <c r="BC32" s="192" t="s">
        <v>379</v>
      </c>
      <c r="BD32" s="191" t="s">
        <v>233</v>
      </c>
      <c r="BE32" s="191" t="s">
        <v>378</v>
      </c>
      <c r="BF32" s="193" t="s">
        <v>377</v>
      </c>
      <c r="BG32" s="581" t="s">
        <v>2202</v>
      </c>
      <c r="BH32" s="194"/>
      <c r="BI32" s="190" t="s">
        <v>377</v>
      </c>
      <c r="BJ32" s="191" t="s">
        <v>378</v>
      </c>
      <c r="BK32" s="191" t="s">
        <v>233</v>
      </c>
      <c r="BL32" s="191" t="s">
        <v>379</v>
      </c>
      <c r="BM32" s="192" t="s">
        <v>379</v>
      </c>
      <c r="BN32" s="191" t="s">
        <v>233</v>
      </c>
      <c r="BO32" s="191" t="s">
        <v>378</v>
      </c>
      <c r="BP32" s="193" t="s">
        <v>377</v>
      </c>
      <c r="BQ32" s="581" t="s">
        <v>2202</v>
      </c>
      <c r="BR32" s="194"/>
      <c r="BS32" s="190" t="s">
        <v>377</v>
      </c>
      <c r="BT32" s="191" t="s">
        <v>378</v>
      </c>
      <c r="BU32" s="191" t="s">
        <v>233</v>
      </c>
      <c r="BV32" s="191" t="s">
        <v>379</v>
      </c>
      <c r="BW32" s="192" t="s">
        <v>379</v>
      </c>
      <c r="BX32" s="191" t="s">
        <v>233</v>
      </c>
      <c r="BY32" s="191" t="s">
        <v>378</v>
      </c>
      <c r="BZ32" s="193" t="s">
        <v>377</v>
      </c>
      <c r="CA32" s="581" t="s">
        <v>2202</v>
      </c>
    </row>
    <row r="33" spans="1:79" s="27" customFormat="1" ht="15.75">
      <c r="A33" s="256" t="s">
        <v>193</v>
      </c>
      <c r="B33" s="255" t="s">
        <v>215</v>
      </c>
      <c r="C33" s="255" t="s">
        <v>355</v>
      </c>
      <c r="D33" s="255" t="s">
        <v>173</v>
      </c>
      <c r="E33" s="485"/>
      <c r="F33" s="486"/>
      <c r="G33" s="486"/>
      <c r="H33" s="487"/>
      <c r="I33" s="572"/>
      <c r="K33" s="254" t="s">
        <v>309</v>
      </c>
      <c r="L33" s="255" t="s">
        <v>214</v>
      </c>
      <c r="M33" s="255" t="s">
        <v>433</v>
      </c>
      <c r="N33" s="255" t="s">
        <v>173</v>
      </c>
      <c r="O33" s="485"/>
      <c r="P33" s="486"/>
      <c r="Q33" s="486"/>
      <c r="R33" s="487"/>
      <c r="S33" s="572"/>
      <c r="U33" s="254" t="s">
        <v>309</v>
      </c>
      <c r="V33" s="255" t="s">
        <v>161</v>
      </c>
      <c r="W33" s="178" t="s">
        <v>1247</v>
      </c>
      <c r="X33" s="255" t="s">
        <v>173</v>
      </c>
      <c r="Y33" s="485"/>
      <c r="Z33" s="486"/>
      <c r="AA33" s="486"/>
      <c r="AB33" s="487"/>
      <c r="AC33" s="572"/>
      <c r="AE33" s="440" t="s">
        <v>372</v>
      </c>
      <c r="AF33" s="441"/>
      <c r="AG33" s="441"/>
      <c r="AH33" s="428"/>
      <c r="AI33" s="195"/>
      <c r="AJ33" s="176"/>
      <c r="AK33" s="176"/>
      <c r="AL33" s="196"/>
      <c r="AM33" s="572"/>
      <c r="AO33" s="254" t="s">
        <v>309</v>
      </c>
      <c r="AP33" s="255" t="s">
        <v>365</v>
      </c>
      <c r="AQ33" s="255" t="s">
        <v>208</v>
      </c>
      <c r="AR33" s="255" t="s">
        <v>173</v>
      </c>
      <c r="AS33" s="485"/>
      <c r="AT33" s="486"/>
      <c r="AU33" s="486"/>
      <c r="AV33" s="487"/>
      <c r="AW33" s="572"/>
      <c r="AY33" s="440" t="s">
        <v>372</v>
      </c>
      <c r="AZ33" s="441"/>
      <c r="BA33" s="441"/>
      <c r="BB33" s="428"/>
      <c r="BC33" s="448"/>
      <c r="BD33" s="441"/>
      <c r="BE33" s="441"/>
      <c r="BF33" s="449"/>
      <c r="BG33" s="572"/>
      <c r="BI33" s="254" t="s">
        <v>309</v>
      </c>
      <c r="BJ33" s="255" t="s">
        <v>348</v>
      </c>
      <c r="BK33" s="255" t="s">
        <v>239</v>
      </c>
      <c r="BL33" s="197" t="s">
        <v>309</v>
      </c>
      <c r="BM33" s="175"/>
      <c r="BN33" s="176"/>
      <c r="BO33" s="176"/>
      <c r="BP33" s="177"/>
      <c r="BQ33" s="572"/>
      <c r="BS33" s="440" t="s">
        <v>372</v>
      </c>
      <c r="BT33" s="441"/>
      <c r="BU33" s="441"/>
      <c r="BV33" s="428"/>
      <c r="BW33" s="175"/>
      <c r="BX33" s="176"/>
      <c r="BY33" s="176"/>
      <c r="BZ33" s="177"/>
      <c r="CA33" s="572"/>
    </row>
    <row r="34" spans="1:79" s="27" customFormat="1" thickBot="1">
      <c r="A34" s="261" t="s">
        <v>173</v>
      </c>
      <c r="B34" s="258" t="s">
        <v>161</v>
      </c>
      <c r="C34" s="258" t="s">
        <v>356</v>
      </c>
      <c r="D34" s="258" t="s">
        <v>193</v>
      </c>
      <c r="E34" s="448"/>
      <c r="F34" s="441"/>
      <c r="G34" s="441"/>
      <c r="H34" s="449"/>
      <c r="I34" s="545"/>
      <c r="K34" s="261" t="s">
        <v>173</v>
      </c>
      <c r="L34" s="258" t="s">
        <v>365</v>
      </c>
      <c r="M34" s="258" t="s">
        <v>208</v>
      </c>
      <c r="N34" s="258" t="s">
        <v>193</v>
      </c>
      <c r="O34" s="448"/>
      <c r="P34" s="441"/>
      <c r="Q34" s="441"/>
      <c r="R34" s="449"/>
      <c r="S34" s="545"/>
      <c r="U34" s="261" t="s">
        <v>173</v>
      </c>
      <c r="V34" s="258" t="s">
        <v>161</v>
      </c>
      <c r="W34" s="178" t="s">
        <v>450</v>
      </c>
      <c r="X34" s="258" t="s">
        <v>193</v>
      </c>
      <c r="Y34" s="448"/>
      <c r="Z34" s="441"/>
      <c r="AA34" s="441"/>
      <c r="AB34" s="449"/>
      <c r="AC34" s="545"/>
      <c r="AE34" s="262"/>
      <c r="AF34" s="260"/>
      <c r="AG34" s="260"/>
      <c r="AH34" s="260"/>
      <c r="AI34" s="181" t="s">
        <v>1290</v>
      </c>
      <c r="AJ34" s="260" t="s">
        <v>1250</v>
      </c>
      <c r="AK34" s="260" t="s">
        <v>161</v>
      </c>
      <c r="AL34" s="183" t="s">
        <v>1291</v>
      </c>
      <c r="AM34" s="546"/>
      <c r="AO34" s="261" t="s">
        <v>173</v>
      </c>
      <c r="AP34" s="258" t="s">
        <v>214</v>
      </c>
      <c r="AQ34" s="258" t="s">
        <v>268</v>
      </c>
      <c r="AR34" s="258" t="s">
        <v>193</v>
      </c>
      <c r="AS34" s="448"/>
      <c r="AT34" s="441"/>
      <c r="AU34" s="441"/>
      <c r="AV34" s="449"/>
      <c r="AW34" s="545"/>
      <c r="AY34" s="261"/>
      <c r="AZ34" s="258"/>
      <c r="BA34" s="258"/>
      <c r="BB34" s="258"/>
      <c r="BC34" s="267" t="s">
        <v>309</v>
      </c>
      <c r="BD34" s="176" t="s">
        <v>498</v>
      </c>
      <c r="BE34" s="178" t="s">
        <v>500</v>
      </c>
      <c r="BF34" s="179" t="s">
        <v>309</v>
      </c>
      <c r="BG34" s="545"/>
      <c r="BI34" s="257" t="s">
        <v>309</v>
      </c>
      <c r="BJ34" s="258" t="s">
        <v>168</v>
      </c>
      <c r="BK34" s="258" t="s">
        <v>491</v>
      </c>
      <c r="BL34" s="178" t="s">
        <v>416</v>
      </c>
      <c r="BM34" s="175"/>
      <c r="BN34" s="176"/>
      <c r="BO34" s="176"/>
      <c r="BP34" s="177"/>
      <c r="BQ34" s="545"/>
      <c r="BS34" s="315"/>
      <c r="BT34" s="313"/>
      <c r="BU34" s="313"/>
      <c r="BV34" s="178"/>
      <c r="BW34" s="440" t="s">
        <v>372</v>
      </c>
      <c r="BX34" s="441"/>
      <c r="BY34" s="441"/>
      <c r="BZ34" s="428"/>
      <c r="CA34" s="573"/>
    </row>
    <row r="35" spans="1:79" s="27" customFormat="1" thickBot="1">
      <c r="A35" s="261" t="s">
        <v>173</v>
      </c>
      <c r="B35" s="258" t="s">
        <v>161</v>
      </c>
      <c r="C35" s="258" t="s">
        <v>357</v>
      </c>
      <c r="D35" s="258" t="s">
        <v>175</v>
      </c>
      <c r="E35" s="448"/>
      <c r="F35" s="441"/>
      <c r="G35" s="441"/>
      <c r="H35" s="449"/>
      <c r="I35" s="545"/>
      <c r="K35" s="261" t="s">
        <v>173</v>
      </c>
      <c r="L35" s="258" t="s">
        <v>214</v>
      </c>
      <c r="M35" s="258" t="s">
        <v>268</v>
      </c>
      <c r="N35" s="258" t="s">
        <v>175</v>
      </c>
      <c r="O35" s="448"/>
      <c r="P35" s="441"/>
      <c r="Q35" s="441"/>
      <c r="R35" s="449"/>
      <c r="S35" s="545"/>
      <c r="U35" s="261" t="s">
        <v>173</v>
      </c>
      <c r="V35" s="258" t="s">
        <v>161</v>
      </c>
      <c r="W35" s="178" t="s">
        <v>1248</v>
      </c>
      <c r="X35" s="258" t="s">
        <v>175</v>
      </c>
      <c r="Y35" s="448"/>
      <c r="Z35" s="441"/>
      <c r="AA35" s="441"/>
      <c r="AB35" s="449"/>
      <c r="AC35" s="545"/>
      <c r="AO35" s="261" t="s">
        <v>173</v>
      </c>
      <c r="AP35" s="258" t="s">
        <v>168</v>
      </c>
      <c r="AQ35" s="258" t="s">
        <v>178</v>
      </c>
      <c r="AR35" s="258" t="s">
        <v>175</v>
      </c>
      <c r="AS35" s="448"/>
      <c r="AT35" s="441"/>
      <c r="AU35" s="441"/>
      <c r="AV35" s="449"/>
      <c r="AW35" s="545"/>
      <c r="AY35" s="262"/>
      <c r="AZ35" s="260"/>
      <c r="BA35" s="260"/>
      <c r="BB35" s="260"/>
      <c r="BC35" s="181" t="s">
        <v>501</v>
      </c>
      <c r="BD35" s="187" t="s">
        <v>499</v>
      </c>
      <c r="BE35" s="182" t="s">
        <v>427</v>
      </c>
      <c r="BF35" s="183" t="s">
        <v>502</v>
      </c>
      <c r="BG35" s="546"/>
      <c r="BI35" s="257" t="s">
        <v>309</v>
      </c>
      <c r="BJ35" s="258" t="s">
        <v>349</v>
      </c>
      <c r="BK35" s="258" t="s">
        <v>492</v>
      </c>
      <c r="BL35" s="178" t="s">
        <v>417</v>
      </c>
      <c r="BM35" s="175"/>
      <c r="BN35" s="176"/>
      <c r="BO35" s="176"/>
      <c r="BP35" s="177"/>
      <c r="BQ35" s="545"/>
    </row>
    <row r="36" spans="1:79" s="27" customFormat="1" ht="15.75">
      <c r="A36" s="261"/>
      <c r="B36" s="258"/>
      <c r="C36" s="258"/>
      <c r="D36" s="258"/>
      <c r="E36" s="259" t="s">
        <v>173</v>
      </c>
      <c r="F36" s="258" t="s">
        <v>205</v>
      </c>
      <c r="G36" s="258" t="s">
        <v>409</v>
      </c>
      <c r="H36" s="179" t="s">
        <v>321</v>
      </c>
      <c r="I36" s="545"/>
      <c r="K36" s="261" t="s">
        <v>173</v>
      </c>
      <c r="L36" s="258" t="s">
        <v>168</v>
      </c>
      <c r="M36" s="258" t="s">
        <v>178</v>
      </c>
      <c r="N36" s="258" t="s">
        <v>436</v>
      </c>
      <c r="O36" s="448"/>
      <c r="P36" s="441"/>
      <c r="Q36" s="441"/>
      <c r="R36" s="449"/>
      <c r="S36" s="545"/>
      <c r="U36" s="261" t="s">
        <v>173</v>
      </c>
      <c r="V36" s="258" t="s">
        <v>161</v>
      </c>
      <c r="W36" s="178" t="s">
        <v>449</v>
      </c>
      <c r="X36" s="258" t="s">
        <v>436</v>
      </c>
      <c r="Y36" s="448"/>
      <c r="Z36" s="441"/>
      <c r="AA36" s="441"/>
      <c r="AB36" s="449"/>
      <c r="AC36" s="545"/>
      <c r="AO36" s="440"/>
      <c r="AP36" s="441"/>
      <c r="AQ36" s="441"/>
      <c r="AR36" s="449"/>
      <c r="AS36" s="259" t="s">
        <v>173</v>
      </c>
      <c r="AT36" s="176" t="s">
        <v>209</v>
      </c>
      <c r="AU36" s="176" t="s">
        <v>348</v>
      </c>
      <c r="AV36" s="196" t="s">
        <v>309</v>
      </c>
      <c r="AW36" s="545"/>
      <c r="BI36" s="257" t="s">
        <v>309</v>
      </c>
      <c r="BJ36" s="258" t="s">
        <v>350</v>
      </c>
      <c r="BK36" s="258" t="s">
        <v>493</v>
      </c>
      <c r="BL36" s="198" t="s">
        <v>436</v>
      </c>
      <c r="BM36" s="259"/>
      <c r="BN36" s="176"/>
      <c r="BO36" s="176"/>
      <c r="BP36" s="196"/>
      <c r="BQ36" s="545"/>
    </row>
    <row r="37" spans="1:79" s="27" customFormat="1" thickBot="1">
      <c r="A37" s="440"/>
      <c r="B37" s="441"/>
      <c r="C37" s="441"/>
      <c r="D37" s="428"/>
      <c r="E37" s="259" t="s">
        <v>193</v>
      </c>
      <c r="F37" s="258" t="s">
        <v>358</v>
      </c>
      <c r="G37" s="258" t="s">
        <v>359</v>
      </c>
      <c r="H37" s="266" t="s">
        <v>173</v>
      </c>
      <c r="I37" s="545"/>
      <c r="K37" s="479"/>
      <c r="L37" s="480"/>
      <c r="M37" s="480"/>
      <c r="N37" s="481"/>
      <c r="O37" s="488" t="s">
        <v>372</v>
      </c>
      <c r="P37" s="480"/>
      <c r="Q37" s="480"/>
      <c r="R37" s="489"/>
      <c r="S37" s="546"/>
      <c r="U37" s="479"/>
      <c r="V37" s="480"/>
      <c r="W37" s="480"/>
      <c r="X37" s="481"/>
      <c r="Y37" s="488" t="s">
        <v>372</v>
      </c>
      <c r="Z37" s="480"/>
      <c r="AA37" s="480"/>
      <c r="AB37" s="489"/>
      <c r="AC37" s="546"/>
      <c r="AO37" s="440"/>
      <c r="AP37" s="441"/>
      <c r="AQ37" s="441"/>
      <c r="AR37" s="449"/>
      <c r="AS37" s="259" t="s">
        <v>193</v>
      </c>
      <c r="AT37" s="176" t="s">
        <v>162</v>
      </c>
      <c r="AU37" s="176" t="s">
        <v>443</v>
      </c>
      <c r="AV37" s="196" t="s">
        <v>416</v>
      </c>
      <c r="AW37" s="545"/>
      <c r="BI37" s="184"/>
      <c r="BJ37" s="176"/>
      <c r="BK37" s="176"/>
      <c r="BL37" s="185"/>
      <c r="BM37" s="267" t="s">
        <v>309</v>
      </c>
      <c r="BN37" s="176" t="s">
        <v>242</v>
      </c>
      <c r="BO37" s="178" t="s">
        <v>431</v>
      </c>
      <c r="BP37" s="179" t="s">
        <v>309</v>
      </c>
      <c r="BQ37" s="545"/>
    </row>
    <row r="38" spans="1:79" s="27" customFormat="1" thickBot="1">
      <c r="A38" s="440"/>
      <c r="B38" s="441"/>
      <c r="C38" s="441"/>
      <c r="D38" s="428"/>
      <c r="E38" s="259" t="s">
        <v>175</v>
      </c>
      <c r="F38" s="258" t="s">
        <v>360</v>
      </c>
      <c r="G38" s="258" t="s">
        <v>361</v>
      </c>
      <c r="H38" s="266" t="s">
        <v>173</v>
      </c>
      <c r="I38" s="545"/>
      <c r="AO38" s="479"/>
      <c r="AP38" s="480"/>
      <c r="AQ38" s="480"/>
      <c r="AR38" s="481"/>
      <c r="AS38" s="264" t="s">
        <v>175</v>
      </c>
      <c r="AT38" s="187" t="s">
        <v>433</v>
      </c>
      <c r="AU38" s="187" t="s">
        <v>172</v>
      </c>
      <c r="AV38" s="199" t="s">
        <v>309</v>
      </c>
      <c r="AW38" s="546"/>
      <c r="BI38" s="186"/>
      <c r="BJ38" s="187"/>
      <c r="BK38" s="187"/>
      <c r="BL38" s="188"/>
      <c r="BM38" s="181" t="s">
        <v>416</v>
      </c>
      <c r="BN38" s="187" t="s">
        <v>494</v>
      </c>
      <c r="BO38" s="182" t="s">
        <v>495</v>
      </c>
      <c r="BP38" s="183" t="s">
        <v>309</v>
      </c>
      <c r="BQ38" s="546"/>
    </row>
    <row r="39" spans="1:79" s="27" customFormat="1" ht="15.75">
      <c r="A39" s="440"/>
      <c r="B39" s="441"/>
      <c r="C39" s="441"/>
      <c r="D39" s="428"/>
      <c r="E39" s="259" t="s">
        <v>203</v>
      </c>
      <c r="F39" s="258" t="s">
        <v>362</v>
      </c>
      <c r="G39" s="258" t="s">
        <v>161</v>
      </c>
      <c r="H39" s="266" t="s">
        <v>173</v>
      </c>
      <c r="I39" s="545"/>
    </row>
    <row r="40" spans="1:79" s="27" customFormat="1" ht="15.75">
      <c r="A40" s="440"/>
      <c r="B40" s="441"/>
      <c r="C40" s="441"/>
      <c r="D40" s="428"/>
      <c r="E40" s="259" t="s">
        <v>200</v>
      </c>
      <c r="F40" s="258" t="s">
        <v>363</v>
      </c>
      <c r="G40" s="258" t="s">
        <v>161</v>
      </c>
      <c r="H40" s="266" t="s">
        <v>173</v>
      </c>
      <c r="I40" s="545"/>
    </row>
    <row r="41" spans="1:79" s="27" customFormat="1" ht="15.75">
      <c r="A41" s="440"/>
      <c r="B41" s="441"/>
      <c r="C41" s="441"/>
      <c r="D41" s="428"/>
      <c r="E41" s="259" t="s">
        <v>380</v>
      </c>
      <c r="F41" s="258" t="s">
        <v>364</v>
      </c>
      <c r="G41" s="258" t="s">
        <v>365</v>
      </c>
      <c r="H41" s="266" t="s">
        <v>173</v>
      </c>
      <c r="I41" s="545"/>
    </row>
    <row r="42" spans="1:79" s="27" customFormat="1" thickBot="1">
      <c r="A42" s="479"/>
      <c r="B42" s="480"/>
      <c r="C42" s="480"/>
      <c r="D42" s="481"/>
      <c r="E42" s="264">
        <v>7</v>
      </c>
      <c r="F42" s="182" t="s">
        <v>1219</v>
      </c>
      <c r="G42" s="260" t="s">
        <v>367</v>
      </c>
      <c r="H42" s="265" t="s">
        <v>173</v>
      </c>
      <c r="I42" s="546"/>
      <c r="J42" s="253"/>
    </row>
    <row r="43" spans="1:79" s="27" customFormat="1" ht="17.25" customHeight="1"/>
    <row r="44" spans="1:79" s="27" customFormat="1" ht="16.5" customHeight="1" thickBot="1">
      <c r="A44" s="253" t="s">
        <v>381</v>
      </c>
      <c r="B44" s="253"/>
      <c r="C44" s="253"/>
      <c r="D44" s="253"/>
      <c r="E44" s="253"/>
      <c r="F44" s="253"/>
      <c r="G44" s="253"/>
      <c r="H44" s="253"/>
      <c r="I44" s="253"/>
      <c r="K44" s="253"/>
      <c r="L44" s="253"/>
      <c r="M44" s="253"/>
    </row>
    <row r="45" spans="1:79" s="27" customFormat="1" thickBot="1">
      <c r="A45" s="458" t="s">
        <v>1286</v>
      </c>
      <c r="B45" s="459"/>
      <c r="C45" s="459"/>
      <c r="D45" s="459"/>
      <c r="E45" s="459"/>
      <c r="F45" s="459"/>
      <c r="G45" s="459"/>
      <c r="H45" s="460"/>
      <c r="K45" s="458" t="s">
        <v>1285</v>
      </c>
      <c r="L45" s="459"/>
      <c r="M45" s="459"/>
      <c r="N45" s="459"/>
      <c r="O45" s="459"/>
      <c r="P45" s="459"/>
      <c r="Q45" s="459"/>
      <c r="R45" s="460"/>
      <c r="U45" s="458" t="s">
        <v>468</v>
      </c>
      <c r="V45" s="459"/>
      <c r="W45" s="459"/>
      <c r="X45" s="459"/>
      <c r="Y45" s="459"/>
      <c r="Z45" s="459"/>
      <c r="AA45" s="459"/>
      <c r="AB45" s="460"/>
      <c r="AE45" s="458" t="s">
        <v>461</v>
      </c>
      <c r="AF45" s="459"/>
      <c r="AG45" s="459"/>
      <c r="AH45" s="459"/>
      <c r="AI45" s="459"/>
      <c r="AJ45" s="459"/>
      <c r="AK45" s="459"/>
      <c r="AL45" s="460"/>
      <c r="AO45" s="458" t="s">
        <v>1284</v>
      </c>
      <c r="AP45" s="459"/>
      <c r="AQ45" s="459"/>
      <c r="AR45" s="459"/>
      <c r="AS45" s="459"/>
      <c r="AT45" s="459"/>
      <c r="AU45" s="459"/>
      <c r="AV45" s="460"/>
      <c r="AY45" s="458" t="s">
        <v>1287</v>
      </c>
      <c r="AZ45" s="459"/>
      <c r="BA45" s="459"/>
      <c r="BB45" s="459"/>
      <c r="BC45" s="459"/>
      <c r="BD45" s="459"/>
      <c r="BE45" s="459"/>
      <c r="BF45" s="460"/>
      <c r="BI45" s="458" t="s">
        <v>1288</v>
      </c>
      <c r="BJ45" s="459"/>
      <c r="BK45" s="459"/>
      <c r="BL45" s="459"/>
      <c r="BM45" s="459"/>
      <c r="BN45" s="459"/>
      <c r="BO45" s="459"/>
      <c r="BP45" s="460"/>
      <c r="BS45" s="458" t="s">
        <v>1288</v>
      </c>
      <c r="BT45" s="459"/>
      <c r="BU45" s="459"/>
      <c r="BV45" s="459"/>
      <c r="BW45" s="459"/>
      <c r="BX45" s="459"/>
      <c r="BY45" s="459"/>
      <c r="BZ45" s="460"/>
    </row>
    <row r="46" spans="1:79" s="27" customFormat="1" ht="31.5">
      <c r="A46" s="470" t="s">
        <v>347</v>
      </c>
      <c r="B46" s="471"/>
      <c r="C46" s="471"/>
      <c r="D46" s="503"/>
      <c r="E46" s="472" t="s">
        <v>351</v>
      </c>
      <c r="F46" s="473"/>
      <c r="G46" s="473"/>
      <c r="H46" s="474"/>
      <c r="I46" s="167" t="s">
        <v>868</v>
      </c>
      <c r="K46" s="470" t="s">
        <v>347</v>
      </c>
      <c r="L46" s="471"/>
      <c r="M46" s="471"/>
      <c r="N46" s="503"/>
      <c r="O46" s="472" t="s">
        <v>351</v>
      </c>
      <c r="P46" s="473"/>
      <c r="Q46" s="473"/>
      <c r="R46" s="474"/>
      <c r="S46" s="167" t="s">
        <v>1598</v>
      </c>
      <c r="U46" s="470" t="s">
        <v>347</v>
      </c>
      <c r="V46" s="471"/>
      <c r="W46" s="471"/>
      <c r="X46" s="503"/>
      <c r="Y46" s="472" t="s">
        <v>351</v>
      </c>
      <c r="Z46" s="473"/>
      <c r="AA46" s="473"/>
      <c r="AB46" s="474"/>
      <c r="AC46" s="167" t="s">
        <v>869</v>
      </c>
      <c r="AE46" s="470" t="s">
        <v>347</v>
      </c>
      <c r="AF46" s="471"/>
      <c r="AG46" s="471"/>
      <c r="AH46" s="471"/>
      <c r="AI46" s="472" t="s">
        <v>351</v>
      </c>
      <c r="AJ46" s="473"/>
      <c r="AK46" s="473"/>
      <c r="AL46" s="474"/>
      <c r="AM46" s="167" t="s">
        <v>870</v>
      </c>
      <c r="AO46" s="470" t="s">
        <v>347</v>
      </c>
      <c r="AP46" s="471"/>
      <c r="AQ46" s="471"/>
      <c r="AR46" s="471"/>
      <c r="AS46" s="472" t="s">
        <v>351</v>
      </c>
      <c r="AT46" s="473"/>
      <c r="AU46" s="473"/>
      <c r="AV46" s="474"/>
      <c r="AW46" s="167" t="s">
        <v>871</v>
      </c>
      <c r="AY46" s="470" t="s">
        <v>347</v>
      </c>
      <c r="AZ46" s="471"/>
      <c r="BA46" s="471"/>
      <c r="BB46" s="471"/>
      <c r="BC46" s="472" t="s">
        <v>351</v>
      </c>
      <c r="BD46" s="473"/>
      <c r="BE46" s="473"/>
      <c r="BF46" s="474"/>
      <c r="BG46" s="167" t="s">
        <v>1601</v>
      </c>
      <c r="BI46" s="470" t="s">
        <v>347</v>
      </c>
      <c r="BJ46" s="471"/>
      <c r="BK46" s="471"/>
      <c r="BL46" s="471"/>
      <c r="BM46" s="472" t="s">
        <v>351</v>
      </c>
      <c r="BN46" s="473"/>
      <c r="BO46" s="473"/>
      <c r="BP46" s="474"/>
      <c r="BQ46" s="167" t="s">
        <v>1600</v>
      </c>
      <c r="BS46" s="470" t="s">
        <v>347</v>
      </c>
      <c r="BT46" s="471"/>
      <c r="BU46" s="471"/>
      <c r="BV46" s="471"/>
      <c r="BW46" s="472" t="s">
        <v>351</v>
      </c>
      <c r="BX46" s="473"/>
      <c r="BY46" s="473"/>
      <c r="BZ46" s="474"/>
      <c r="CA46" s="167" t="s">
        <v>1840</v>
      </c>
    </row>
    <row r="47" spans="1:79" s="27" customFormat="1" ht="128.25">
      <c r="A47" s="475" t="s">
        <v>371</v>
      </c>
      <c r="B47" s="476"/>
      <c r="C47" s="476"/>
      <c r="D47" s="476"/>
      <c r="E47" s="476" t="s">
        <v>371</v>
      </c>
      <c r="F47" s="476"/>
      <c r="G47" s="476"/>
      <c r="H47" s="478"/>
      <c r="I47" s="581" t="s">
        <v>2202</v>
      </c>
      <c r="K47" s="475" t="s">
        <v>371</v>
      </c>
      <c r="L47" s="476"/>
      <c r="M47" s="476"/>
      <c r="N47" s="476"/>
      <c r="O47" s="476" t="s">
        <v>371</v>
      </c>
      <c r="P47" s="476"/>
      <c r="Q47" s="476"/>
      <c r="R47" s="478"/>
      <c r="S47" s="581" t="s">
        <v>2202</v>
      </c>
      <c r="U47" s="475" t="s">
        <v>371</v>
      </c>
      <c r="V47" s="476"/>
      <c r="W47" s="476"/>
      <c r="X47" s="476"/>
      <c r="Y47" s="476" t="s">
        <v>371</v>
      </c>
      <c r="Z47" s="476"/>
      <c r="AA47" s="476"/>
      <c r="AB47" s="478"/>
      <c r="AC47" s="581" t="s">
        <v>2202</v>
      </c>
      <c r="AE47" s="475" t="s">
        <v>371</v>
      </c>
      <c r="AF47" s="476"/>
      <c r="AG47" s="476"/>
      <c r="AH47" s="477"/>
      <c r="AI47" s="476" t="s">
        <v>371</v>
      </c>
      <c r="AJ47" s="476"/>
      <c r="AK47" s="476"/>
      <c r="AL47" s="478"/>
      <c r="AM47" s="581" t="s">
        <v>2202</v>
      </c>
      <c r="AO47" s="475" t="s">
        <v>371</v>
      </c>
      <c r="AP47" s="476"/>
      <c r="AQ47" s="476"/>
      <c r="AR47" s="477"/>
      <c r="AS47" s="476" t="s">
        <v>371</v>
      </c>
      <c r="AT47" s="476"/>
      <c r="AU47" s="476"/>
      <c r="AV47" s="478"/>
      <c r="AW47" s="581" t="s">
        <v>2202</v>
      </c>
      <c r="AY47" s="475" t="s">
        <v>371</v>
      </c>
      <c r="AZ47" s="476"/>
      <c r="BA47" s="476"/>
      <c r="BB47" s="477"/>
      <c r="BC47" s="476" t="s">
        <v>371</v>
      </c>
      <c r="BD47" s="476"/>
      <c r="BE47" s="476"/>
      <c r="BF47" s="478"/>
      <c r="BG47" s="581" t="s">
        <v>2202</v>
      </c>
      <c r="BI47" s="475" t="s">
        <v>371</v>
      </c>
      <c r="BJ47" s="476"/>
      <c r="BK47" s="476"/>
      <c r="BL47" s="477"/>
      <c r="BM47" s="476" t="s">
        <v>371</v>
      </c>
      <c r="BN47" s="476"/>
      <c r="BO47" s="476"/>
      <c r="BP47" s="478"/>
      <c r="BQ47" s="581" t="s">
        <v>2202</v>
      </c>
      <c r="BS47" s="475" t="s">
        <v>371</v>
      </c>
      <c r="BT47" s="476"/>
      <c r="BU47" s="476"/>
      <c r="BV47" s="477"/>
      <c r="BW47" s="476" t="s">
        <v>371</v>
      </c>
      <c r="BX47" s="476"/>
      <c r="BY47" s="476"/>
      <c r="BZ47" s="478"/>
      <c r="CA47" s="581" t="s">
        <v>2202</v>
      </c>
    </row>
    <row r="48" spans="1:79" s="27" customFormat="1" ht="15.75">
      <c r="A48" s="447">
        <v>6601</v>
      </c>
      <c r="B48" s="443"/>
      <c r="C48" s="443"/>
      <c r="D48" s="446"/>
      <c r="E48" s="448"/>
      <c r="F48" s="441"/>
      <c r="G48" s="441"/>
      <c r="H48" s="449"/>
      <c r="I48" s="572"/>
      <c r="K48" s="447">
        <v>6621</v>
      </c>
      <c r="L48" s="443"/>
      <c r="M48" s="443"/>
      <c r="N48" s="446"/>
      <c r="O48" s="448"/>
      <c r="P48" s="441"/>
      <c r="Q48" s="441"/>
      <c r="R48" s="449"/>
      <c r="S48" s="572"/>
      <c r="U48" s="445" t="s">
        <v>1622</v>
      </c>
      <c r="V48" s="443"/>
      <c r="W48" s="443"/>
      <c r="X48" s="446"/>
      <c r="Y48" s="448"/>
      <c r="Z48" s="441"/>
      <c r="AA48" s="441"/>
      <c r="AB48" s="449"/>
      <c r="AC48" s="572"/>
      <c r="AE48" s="445" t="s">
        <v>437</v>
      </c>
      <c r="AF48" s="443"/>
      <c r="AG48" s="443"/>
      <c r="AH48" s="446"/>
      <c r="AI48" s="448"/>
      <c r="AJ48" s="441"/>
      <c r="AK48" s="441"/>
      <c r="AL48" s="449"/>
      <c r="AM48" s="572"/>
      <c r="AO48" s="445" t="s">
        <v>1621</v>
      </c>
      <c r="AP48" s="443"/>
      <c r="AQ48" s="443"/>
      <c r="AR48" s="446"/>
      <c r="AS48" s="448"/>
      <c r="AT48" s="441"/>
      <c r="AU48" s="441"/>
      <c r="AV48" s="449"/>
      <c r="AW48" s="572"/>
      <c r="AY48" s="445" t="s">
        <v>437</v>
      </c>
      <c r="AZ48" s="443"/>
      <c r="BA48" s="443"/>
      <c r="BB48" s="446"/>
      <c r="BC48" s="448"/>
      <c r="BD48" s="441"/>
      <c r="BE48" s="441"/>
      <c r="BF48" s="449"/>
      <c r="BG48" s="572"/>
      <c r="BI48" s="445" t="s">
        <v>1621</v>
      </c>
      <c r="BJ48" s="443"/>
      <c r="BK48" s="443"/>
      <c r="BL48" s="446"/>
      <c r="BM48" s="448"/>
      <c r="BN48" s="441"/>
      <c r="BO48" s="441"/>
      <c r="BP48" s="449"/>
      <c r="BQ48" s="572"/>
      <c r="BS48" s="445" t="s">
        <v>437</v>
      </c>
      <c r="BT48" s="443"/>
      <c r="BU48" s="443"/>
      <c r="BV48" s="446"/>
      <c r="BW48" s="448"/>
      <c r="BX48" s="441"/>
      <c r="BY48" s="441"/>
      <c r="BZ48" s="449"/>
      <c r="CA48" s="572"/>
    </row>
    <row r="49" spans="1:79" s="27" customFormat="1" ht="15.75">
      <c r="A49" s="447">
        <v>6621</v>
      </c>
      <c r="B49" s="443"/>
      <c r="C49" s="443"/>
      <c r="D49" s="446"/>
      <c r="E49" s="448"/>
      <c r="F49" s="441"/>
      <c r="G49" s="441"/>
      <c r="H49" s="449"/>
      <c r="I49" s="545"/>
      <c r="K49" s="450" t="s">
        <v>382</v>
      </c>
      <c r="L49" s="451"/>
      <c r="M49" s="451"/>
      <c r="N49" s="452"/>
      <c r="O49" s="448"/>
      <c r="P49" s="441"/>
      <c r="Q49" s="441"/>
      <c r="R49" s="449"/>
      <c r="S49" s="545"/>
      <c r="U49" s="450" t="s">
        <v>382</v>
      </c>
      <c r="V49" s="451"/>
      <c r="W49" s="451"/>
      <c r="X49" s="452"/>
      <c r="Y49" s="448"/>
      <c r="Z49" s="441"/>
      <c r="AA49" s="441"/>
      <c r="AB49" s="449"/>
      <c r="AC49" s="545"/>
      <c r="AE49" s="450"/>
      <c r="AF49" s="451"/>
      <c r="AG49" s="451"/>
      <c r="AH49" s="451"/>
      <c r="AI49" s="442" t="s">
        <v>1621</v>
      </c>
      <c r="AJ49" s="443"/>
      <c r="AK49" s="443"/>
      <c r="AL49" s="444"/>
      <c r="AM49" s="545"/>
      <c r="AO49" s="450" t="s">
        <v>382</v>
      </c>
      <c r="AP49" s="451"/>
      <c r="AQ49" s="451"/>
      <c r="AR49" s="451"/>
      <c r="AS49" s="448"/>
      <c r="AT49" s="441"/>
      <c r="AU49" s="441"/>
      <c r="AV49" s="449"/>
      <c r="AW49" s="545"/>
      <c r="AY49" s="450"/>
      <c r="AZ49" s="451"/>
      <c r="BA49" s="451"/>
      <c r="BB49" s="451"/>
      <c r="BC49" s="442" t="s">
        <v>1621</v>
      </c>
      <c r="BD49" s="443"/>
      <c r="BE49" s="443"/>
      <c r="BF49" s="444"/>
      <c r="BG49" s="545"/>
      <c r="BI49" s="450" t="s">
        <v>382</v>
      </c>
      <c r="BJ49" s="451"/>
      <c r="BK49" s="451"/>
      <c r="BL49" s="452"/>
      <c r="BM49" s="448"/>
      <c r="BN49" s="441"/>
      <c r="BO49" s="441"/>
      <c r="BP49" s="449"/>
      <c r="BQ49" s="545"/>
      <c r="BS49" s="450"/>
      <c r="BT49" s="451"/>
      <c r="BU49" s="451"/>
      <c r="BV49" s="452"/>
      <c r="BW49" s="445" t="s">
        <v>437</v>
      </c>
      <c r="BX49" s="443"/>
      <c r="BY49" s="443"/>
      <c r="BZ49" s="446"/>
      <c r="CA49" s="573"/>
    </row>
    <row r="50" spans="1:79" s="27" customFormat="1" ht="15.75">
      <c r="A50" s="447" t="s">
        <v>382</v>
      </c>
      <c r="B50" s="443"/>
      <c r="C50" s="443"/>
      <c r="D50" s="446"/>
      <c r="E50" s="448"/>
      <c r="F50" s="441"/>
      <c r="G50" s="441"/>
      <c r="H50" s="449"/>
      <c r="I50" s="545"/>
      <c r="K50" s="450" t="s">
        <v>150</v>
      </c>
      <c r="L50" s="451"/>
      <c r="M50" s="451"/>
      <c r="N50" s="452"/>
      <c r="O50" s="448"/>
      <c r="P50" s="441"/>
      <c r="Q50" s="441"/>
      <c r="R50" s="449"/>
      <c r="S50" s="545"/>
      <c r="U50" s="450" t="s">
        <v>150</v>
      </c>
      <c r="V50" s="451"/>
      <c r="W50" s="451"/>
      <c r="X50" s="452"/>
      <c r="Y50" s="448"/>
      <c r="Z50" s="441"/>
      <c r="AA50" s="441"/>
      <c r="AB50" s="449"/>
      <c r="AC50" s="545"/>
      <c r="AE50" s="467"/>
      <c r="AF50" s="451"/>
      <c r="AG50" s="451"/>
      <c r="AH50" s="451"/>
      <c r="AI50" s="442" t="s">
        <v>476</v>
      </c>
      <c r="AJ50" s="443"/>
      <c r="AK50" s="443"/>
      <c r="AL50" s="444"/>
      <c r="AM50" s="545"/>
      <c r="AO50" s="467" t="s">
        <v>1621</v>
      </c>
      <c r="AP50" s="451"/>
      <c r="AQ50" s="451"/>
      <c r="AR50" s="451"/>
      <c r="AS50" s="448"/>
      <c r="AT50" s="441"/>
      <c r="AU50" s="441"/>
      <c r="AV50" s="449"/>
      <c r="AW50" s="545"/>
      <c r="AY50" s="467"/>
      <c r="AZ50" s="451"/>
      <c r="BA50" s="451"/>
      <c r="BB50" s="451"/>
      <c r="BC50" s="442" t="s">
        <v>476</v>
      </c>
      <c r="BD50" s="443"/>
      <c r="BE50" s="443"/>
      <c r="BF50" s="444"/>
      <c r="BG50" s="545"/>
      <c r="BI50" s="445" t="s">
        <v>1621</v>
      </c>
      <c r="BJ50" s="443"/>
      <c r="BK50" s="443"/>
      <c r="BL50" s="446"/>
      <c r="BM50" s="448"/>
      <c r="BN50" s="441"/>
      <c r="BO50" s="441"/>
      <c r="BP50" s="449"/>
      <c r="BQ50" s="545"/>
    </row>
    <row r="51" spans="1:79" s="27" customFormat="1" thickBot="1">
      <c r="A51" s="447" t="s">
        <v>150</v>
      </c>
      <c r="B51" s="443"/>
      <c r="C51" s="443"/>
      <c r="D51" s="446"/>
      <c r="E51" s="448"/>
      <c r="F51" s="441"/>
      <c r="G51" s="441"/>
      <c r="H51" s="449"/>
      <c r="I51" s="545"/>
      <c r="K51" s="450" t="s">
        <v>383</v>
      </c>
      <c r="L51" s="451"/>
      <c r="M51" s="451"/>
      <c r="N51" s="452"/>
      <c r="O51" s="448"/>
      <c r="P51" s="441"/>
      <c r="Q51" s="441"/>
      <c r="R51" s="449"/>
      <c r="S51" s="545"/>
      <c r="U51" s="450" t="s">
        <v>383</v>
      </c>
      <c r="V51" s="451"/>
      <c r="W51" s="451"/>
      <c r="X51" s="452"/>
      <c r="Y51" s="448"/>
      <c r="Z51" s="441"/>
      <c r="AA51" s="441"/>
      <c r="AB51" s="449"/>
      <c r="AC51" s="545"/>
      <c r="AE51" s="450"/>
      <c r="AF51" s="451"/>
      <c r="AG51" s="451"/>
      <c r="AH51" s="451"/>
      <c r="AI51" s="442" t="s">
        <v>310</v>
      </c>
      <c r="AJ51" s="443"/>
      <c r="AK51" s="443"/>
      <c r="AL51" s="444"/>
      <c r="AM51" s="545"/>
      <c r="AO51" s="450" t="s">
        <v>383</v>
      </c>
      <c r="AP51" s="451"/>
      <c r="AQ51" s="451"/>
      <c r="AR51" s="451"/>
      <c r="AS51" s="448"/>
      <c r="AT51" s="441"/>
      <c r="AU51" s="441"/>
      <c r="AV51" s="449"/>
      <c r="AW51" s="545"/>
      <c r="AY51" s="468"/>
      <c r="AZ51" s="469"/>
      <c r="BA51" s="469"/>
      <c r="BB51" s="469"/>
      <c r="BC51" s="456" t="s">
        <v>1621</v>
      </c>
      <c r="BD51" s="454"/>
      <c r="BE51" s="454"/>
      <c r="BF51" s="457"/>
      <c r="BG51" s="546"/>
      <c r="BI51" s="450" t="s">
        <v>383</v>
      </c>
      <c r="BJ51" s="451"/>
      <c r="BK51" s="451"/>
      <c r="BL51" s="452"/>
      <c r="BM51" s="448"/>
      <c r="BN51" s="441"/>
      <c r="BO51" s="441"/>
      <c r="BP51" s="449"/>
      <c r="BQ51" s="545"/>
    </row>
    <row r="52" spans="1:79" s="27" customFormat="1" ht="15.75">
      <c r="A52" s="447" t="s">
        <v>383</v>
      </c>
      <c r="B52" s="443"/>
      <c r="C52" s="443"/>
      <c r="D52" s="446"/>
      <c r="E52" s="448"/>
      <c r="F52" s="441"/>
      <c r="G52" s="441"/>
      <c r="H52" s="449"/>
      <c r="I52" s="545"/>
      <c r="K52" s="450" t="s">
        <v>150</v>
      </c>
      <c r="L52" s="451"/>
      <c r="M52" s="451"/>
      <c r="N52" s="452"/>
      <c r="O52" s="448"/>
      <c r="P52" s="441"/>
      <c r="Q52" s="441"/>
      <c r="R52" s="449"/>
      <c r="S52" s="545"/>
      <c r="U52" s="450" t="s">
        <v>150</v>
      </c>
      <c r="V52" s="451"/>
      <c r="W52" s="451"/>
      <c r="X52" s="452"/>
      <c r="Y52" s="448"/>
      <c r="Z52" s="441"/>
      <c r="AA52" s="441"/>
      <c r="AB52" s="449"/>
      <c r="AC52" s="545"/>
      <c r="AE52" s="445"/>
      <c r="AF52" s="443"/>
      <c r="AG52" s="443"/>
      <c r="AH52" s="446"/>
      <c r="AI52" s="442" t="s">
        <v>477</v>
      </c>
      <c r="AJ52" s="443"/>
      <c r="AK52" s="443"/>
      <c r="AL52" s="444"/>
      <c r="AM52" s="545"/>
      <c r="AO52" s="445" t="s">
        <v>1621</v>
      </c>
      <c r="AP52" s="443"/>
      <c r="AQ52" s="443"/>
      <c r="AR52" s="446"/>
      <c r="AS52" s="448"/>
      <c r="AT52" s="441"/>
      <c r="AU52" s="441"/>
      <c r="AV52" s="449"/>
      <c r="AW52" s="545"/>
      <c r="BI52" s="445" t="s">
        <v>1621</v>
      </c>
      <c r="BJ52" s="443"/>
      <c r="BK52" s="443"/>
      <c r="BL52" s="446"/>
      <c r="BM52" s="448"/>
      <c r="BN52" s="441"/>
      <c r="BO52" s="441"/>
      <c r="BP52" s="449"/>
      <c r="BQ52" s="545"/>
    </row>
    <row r="53" spans="1:79" s="27" customFormat="1" ht="15.75">
      <c r="A53" s="447" t="s">
        <v>150</v>
      </c>
      <c r="B53" s="443"/>
      <c r="C53" s="443"/>
      <c r="D53" s="446"/>
      <c r="E53" s="448"/>
      <c r="F53" s="441"/>
      <c r="G53" s="441"/>
      <c r="H53" s="449"/>
      <c r="I53" s="545"/>
      <c r="K53" s="447" t="s">
        <v>384</v>
      </c>
      <c r="L53" s="443"/>
      <c r="M53" s="443"/>
      <c r="N53" s="446"/>
      <c r="O53" s="448"/>
      <c r="P53" s="441"/>
      <c r="Q53" s="441"/>
      <c r="R53" s="449"/>
      <c r="S53" s="545"/>
      <c r="U53" s="447" t="s">
        <v>384</v>
      </c>
      <c r="V53" s="443"/>
      <c r="W53" s="443"/>
      <c r="X53" s="446"/>
      <c r="Y53" s="448"/>
      <c r="Z53" s="441"/>
      <c r="AA53" s="441"/>
      <c r="AB53" s="449"/>
      <c r="AC53" s="545"/>
      <c r="AE53" s="447"/>
      <c r="AF53" s="443"/>
      <c r="AG53" s="443"/>
      <c r="AH53" s="446"/>
      <c r="AI53" s="442" t="s">
        <v>310</v>
      </c>
      <c r="AJ53" s="443"/>
      <c r="AK53" s="443"/>
      <c r="AL53" s="444"/>
      <c r="AM53" s="545"/>
      <c r="AO53" s="447"/>
      <c r="AP53" s="443"/>
      <c r="AQ53" s="443"/>
      <c r="AR53" s="446"/>
      <c r="AS53" s="442" t="s">
        <v>1621</v>
      </c>
      <c r="AT53" s="443"/>
      <c r="AU53" s="443"/>
      <c r="AV53" s="444"/>
      <c r="AW53" s="545"/>
      <c r="BI53" s="450" t="s">
        <v>384</v>
      </c>
      <c r="BJ53" s="451"/>
      <c r="BK53" s="451"/>
      <c r="BL53" s="452"/>
      <c r="BM53" s="448"/>
      <c r="BN53" s="441"/>
      <c r="BO53" s="441"/>
      <c r="BP53" s="449"/>
      <c r="BQ53" s="545"/>
    </row>
    <row r="54" spans="1:79" s="27" customFormat="1" ht="15.75">
      <c r="A54" s="447" t="s">
        <v>384</v>
      </c>
      <c r="B54" s="443"/>
      <c r="C54" s="443"/>
      <c r="D54" s="446"/>
      <c r="E54" s="448"/>
      <c r="F54" s="441"/>
      <c r="G54" s="441"/>
      <c r="H54" s="449"/>
      <c r="I54" s="545"/>
      <c r="K54" s="450" t="s">
        <v>150</v>
      </c>
      <c r="L54" s="451"/>
      <c r="M54" s="451"/>
      <c r="N54" s="452"/>
      <c r="O54" s="448"/>
      <c r="P54" s="441"/>
      <c r="Q54" s="441"/>
      <c r="R54" s="449"/>
      <c r="S54" s="545"/>
      <c r="U54" s="450" t="s">
        <v>150</v>
      </c>
      <c r="V54" s="451"/>
      <c r="W54" s="451"/>
      <c r="X54" s="452"/>
      <c r="Y54" s="448"/>
      <c r="Z54" s="441"/>
      <c r="AA54" s="441"/>
      <c r="AB54" s="449"/>
      <c r="AC54" s="545"/>
      <c r="AE54" s="445"/>
      <c r="AF54" s="443"/>
      <c r="AG54" s="443"/>
      <c r="AH54" s="446"/>
      <c r="AI54" s="442" t="s">
        <v>1278</v>
      </c>
      <c r="AJ54" s="443"/>
      <c r="AK54" s="443"/>
      <c r="AL54" s="444"/>
      <c r="AM54" s="545"/>
      <c r="AO54" s="450"/>
      <c r="AP54" s="451"/>
      <c r="AQ54" s="451"/>
      <c r="AR54" s="451"/>
      <c r="AS54" s="497" t="s">
        <v>382</v>
      </c>
      <c r="AT54" s="451"/>
      <c r="AU54" s="451"/>
      <c r="AV54" s="498"/>
      <c r="AW54" s="545"/>
      <c r="BI54" s="445" t="s">
        <v>1621</v>
      </c>
      <c r="BJ54" s="443"/>
      <c r="BK54" s="443"/>
      <c r="BL54" s="446"/>
      <c r="BM54" s="448"/>
      <c r="BN54" s="441"/>
      <c r="BO54" s="441"/>
      <c r="BP54" s="449"/>
      <c r="BQ54" s="545"/>
    </row>
    <row r="55" spans="1:79" s="27" customFormat="1" ht="15.75">
      <c r="A55" s="447" t="s">
        <v>150</v>
      </c>
      <c r="B55" s="443"/>
      <c r="C55" s="443"/>
      <c r="D55" s="446"/>
      <c r="E55" s="448"/>
      <c r="F55" s="441"/>
      <c r="G55" s="441"/>
      <c r="H55" s="449"/>
      <c r="I55" s="545"/>
      <c r="K55" s="447" t="s">
        <v>385</v>
      </c>
      <c r="L55" s="443"/>
      <c r="M55" s="443"/>
      <c r="N55" s="446"/>
      <c r="O55" s="448"/>
      <c r="P55" s="441"/>
      <c r="Q55" s="441"/>
      <c r="R55" s="449"/>
      <c r="S55" s="545"/>
      <c r="U55" s="447" t="s">
        <v>385</v>
      </c>
      <c r="V55" s="443"/>
      <c r="W55" s="443"/>
      <c r="X55" s="446"/>
      <c r="Y55" s="448"/>
      <c r="Z55" s="441"/>
      <c r="AA55" s="441"/>
      <c r="AB55" s="449"/>
      <c r="AC55" s="545"/>
      <c r="AE55" s="447"/>
      <c r="AF55" s="443"/>
      <c r="AG55" s="443"/>
      <c r="AH55" s="446"/>
      <c r="AI55" s="442" t="s">
        <v>308</v>
      </c>
      <c r="AJ55" s="443"/>
      <c r="AK55" s="443"/>
      <c r="AL55" s="444"/>
      <c r="AM55" s="545"/>
      <c r="AO55" s="447"/>
      <c r="AP55" s="443"/>
      <c r="AQ55" s="443"/>
      <c r="AR55" s="446"/>
      <c r="AS55" s="494" t="s">
        <v>1622</v>
      </c>
      <c r="AT55" s="495"/>
      <c r="AU55" s="495"/>
      <c r="AV55" s="496"/>
      <c r="AW55" s="545"/>
      <c r="BI55" s="447"/>
      <c r="BJ55" s="443"/>
      <c r="BK55" s="443"/>
      <c r="BL55" s="446"/>
      <c r="BM55" s="445" t="s">
        <v>1621</v>
      </c>
      <c r="BN55" s="443"/>
      <c r="BO55" s="443"/>
      <c r="BP55" s="446"/>
      <c r="BQ55" s="545"/>
    </row>
    <row r="56" spans="1:79" s="27" customFormat="1" ht="15.75">
      <c r="A56" s="447" t="s">
        <v>385</v>
      </c>
      <c r="B56" s="443"/>
      <c r="C56" s="443"/>
      <c r="D56" s="446"/>
      <c r="E56" s="448"/>
      <c r="F56" s="441"/>
      <c r="G56" s="441"/>
      <c r="H56" s="449"/>
      <c r="I56" s="545"/>
      <c r="K56" s="447">
        <v>6011</v>
      </c>
      <c r="L56" s="443"/>
      <c r="M56" s="443"/>
      <c r="N56" s="446"/>
      <c r="O56" s="448"/>
      <c r="P56" s="441"/>
      <c r="Q56" s="441"/>
      <c r="R56" s="449"/>
      <c r="S56" s="545"/>
      <c r="U56" s="450" t="s">
        <v>150</v>
      </c>
      <c r="V56" s="451"/>
      <c r="W56" s="451"/>
      <c r="X56" s="452"/>
      <c r="Y56" s="448"/>
      <c r="Z56" s="441"/>
      <c r="AA56" s="441"/>
      <c r="AB56" s="449"/>
      <c r="AC56" s="545"/>
      <c r="AE56" s="445"/>
      <c r="AF56" s="443"/>
      <c r="AG56" s="443"/>
      <c r="AH56" s="446"/>
      <c r="AI56" s="442" t="s">
        <v>1279</v>
      </c>
      <c r="AJ56" s="443"/>
      <c r="AK56" s="443"/>
      <c r="AL56" s="444"/>
      <c r="AM56" s="545"/>
      <c r="AO56" s="450"/>
      <c r="AP56" s="451"/>
      <c r="AQ56" s="451"/>
      <c r="AR56" s="451"/>
      <c r="AS56" s="494" t="s">
        <v>1622</v>
      </c>
      <c r="AT56" s="495"/>
      <c r="AU56" s="495"/>
      <c r="AV56" s="496"/>
      <c r="AW56" s="545"/>
      <c r="BI56" s="447"/>
      <c r="BJ56" s="443"/>
      <c r="BK56" s="443"/>
      <c r="BL56" s="446"/>
      <c r="BM56" s="442" t="s">
        <v>382</v>
      </c>
      <c r="BN56" s="443"/>
      <c r="BO56" s="443"/>
      <c r="BP56" s="444"/>
      <c r="BQ56" s="545"/>
    </row>
    <row r="57" spans="1:79" s="27" customFormat="1" thickBot="1">
      <c r="A57" s="447" t="s">
        <v>150</v>
      </c>
      <c r="B57" s="443"/>
      <c r="C57" s="443"/>
      <c r="D57" s="446"/>
      <c r="E57" s="448"/>
      <c r="F57" s="441"/>
      <c r="G57" s="441"/>
      <c r="H57" s="449"/>
      <c r="I57" s="545"/>
      <c r="K57" s="447" t="s">
        <v>386</v>
      </c>
      <c r="L57" s="443"/>
      <c r="M57" s="443"/>
      <c r="N57" s="446"/>
      <c r="O57" s="448"/>
      <c r="P57" s="441"/>
      <c r="Q57" s="441"/>
      <c r="R57" s="449"/>
      <c r="S57" s="545"/>
      <c r="U57" s="447" t="s">
        <v>386</v>
      </c>
      <c r="V57" s="443"/>
      <c r="W57" s="443"/>
      <c r="X57" s="446"/>
      <c r="Y57" s="448"/>
      <c r="Z57" s="441"/>
      <c r="AA57" s="441"/>
      <c r="AB57" s="449"/>
      <c r="AC57" s="545"/>
      <c r="AE57" s="447"/>
      <c r="AF57" s="443"/>
      <c r="AG57" s="443"/>
      <c r="AH57" s="446"/>
      <c r="AI57" s="442" t="s">
        <v>308</v>
      </c>
      <c r="AJ57" s="443"/>
      <c r="AK57" s="443"/>
      <c r="AL57" s="444"/>
      <c r="AM57" s="545"/>
      <c r="AO57" s="447"/>
      <c r="AP57" s="443"/>
      <c r="AQ57" s="443"/>
      <c r="AR57" s="446"/>
      <c r="AS57" s="497" t="s">
        <v>383</v>
      </c>
      <c r="AT57" s="451"/>
      <c r="AU57" s="451"/>
      <c r="AV57" s="498"/>
      <c r="AW57" s="545"/>
      <c r="BI57" s="453"/>
      <c r="BJ57" s="454"/>
      <c r="BK57" s="454"/>
      <c r="BL57" s="455"/>
      <c r="BM57" s="490" t="s">
        <v>1621</v>
      </c>
      <c r="BN57" s="454"/>
      <c r="BO57" s="454"/>
      <c r="BP57" s="455"/>
      <c r="BQ57" s="546"/>
    </row>
    <row r="58" spans="1:79" s="27" customFormat="1" thickBot="1">
      <c r="A58" s="447" t="s">
        <v>386</v>
      </c>
      <c r="B58" s="443"/>
      <c r="C58" s="443"/>
      <c r="D58" s="446"/>
      <c r="E58" s="448"/>
      <c r="F58" s="441"/>
      <c r="G58" s="441"/>
      <c r="H58" s="449"/>
      <c r="I58" s="545"/>
      <c r="K58" s="447">
        <v>6011</v>
      </c>
      <c r="L58" s="443"/>
      <c r="M58" s="443"/>
      <c r="N58" s="446"/>
      <c r="O58" s="448"/>
      <c r="P58" s="441"/>
      <c r="Q58" s="441"/>
      <c r="R58" s="449"/>
      <c r="S58" s="545"/>
      <c r="U58" s="450" t="s">
        <v>150</v>
      </c>
      <c r="V58" s="451"/>
      <c r="W58" s="451"/>
      <c r="X58" s="452"/>
      <c r="Y58" s="448"/>
      <c r="Z58" s="441"/>
      <c r="AA58" s="441"/>
      <c r="AB58" s="449"/>
      <c r="AC58" s="545"/>
      <c r="AE58" s="445"/>
      <c r="AF58" s="443"/>
      <c r="AG58" s="443"/>
      <c r="AH58" s="446"/>
      <c r="AI58" s="442" t="s">
        <v>1280</v>
      </c>
      <c r="AJ58" s="443"/>
      <c r="AK58" s="443"/>
      <c r="AL58" s="444"/>
      <c r="AM58" s="545"/>
      <c r="AO58" s="468"/>
      <c r="AP58" s="469"/>
      <c r="AQ58" s="469"/>
      <c r="AR58" s="469"/>
      <c r="AS58" s="499" t="s">
        <v>1622</v>
      </c>
      <c r="AT58" s="500"/>
      <c r="AU58" s="500"/>
      <c r="AV58" s="501"/>
      <c r="AW58" s="546"/>
    </row>
    <row r="59" spans="1:79" s="27" customFormat="1" ht="15.75">
      <c r="A59" s="447" t="s">
        <v>150</v>
      </c>
      <c r="B59" s="443"/>
      <c r="C59" s="443"/>
      <c r="D59" s="446"/>
      <c r="E59" s="448"/>
      <c r="F59" s="441"/>
      <c r="G59" s="441"/>
      <c r="H59" s="449"/>
      <c r="I59" s="545"/>
      <c r="K59" s="447" t="s">
        <v>387</v>
      </c>
      <c r="L59" s="443"/>
      <c r="M59" s="443"/>
      <c r="N59" s="446"/>
      <c r="O59" s="448"/>
      <c r="P59" s="441"/>
      <c r="Q59" s="441"/>
      <c r="R59" s="449"/>
      <c r="S59" s="545"/>
      <c r="U59" s="447" t="s">
        <v>387</v>
      </c>
      <c r="V59" s="443"/>
      <c r="W59" s="443"/>
      <c r="X59" s="446"/>
      <c r="Y59" s="448"/>
      <c r="Z59" s="441"/>
      <c r="AA59" s="441"/>
      <c r="AB59" s="449"/>
      <c r="AC59" s="545"/>
      <c r="AE59" s="447"/>
      <c r="AF59" s="443"/>
      <c r="AG59" s="443"/>
      <c r="AH59" s="446"/>
      <c r="AI59" s="442" t="s">
        <v>308</v>
      </c>
      <c r="AJ59" s="443"/>
      <c r="AK59" s="443"/>
      <c r="AL59" s="444"/>
      <c r="AM59" s="545"/>
    </row>
    <row r="60" spans="1:79" s="27" customFormat="1" ht="15.75">
      <c r="A60" s="447" t="s">
        <v>387</v>
      </c>
      <c r="B60" s="443"/>
      <c r="C60" s="443"/>
      <c r="D60" s="446"/>
      <c r="E60" s="448"/>
      <c r="F60" s="441"/>
      <c r="G60" s="441"/>
      <c r="H60" s="449"/>
      <c r="I60" s="545"/>
      <c r="K60" s="447">
        <v>6011</v>
      </c>
      <c r="L60" s="443"/>
      <c r="M60" s="443"/>
      <c r="N60" s="446"/>
      <c r="O60" s="448"/>
      <c r="P60" s="441"/>
      <c r="Q60" s="441"/>
      <c r="R60" s="449"/>
      <c r="S60" s="545"/>
      <c r="U60" s="447">
        <v>6601</v>
      </c>
      <c r="V60" s="443"/>
      <c r="W60" s="443"/>
      <c r="X60" s="446"/>
      <c r="Y60" s="448"/>
      <c r="Z60" s="441"/>
      <c r="AA60" s="441"/>
      <c r="AB60" s="449"/>
      <c r="AC60" s="545"/>
      <c r="AE60" s="445"/>
      <c r="AF60" s="443"/>
      <c r="AG60" s="443"/>
      <c r="AH60" s="446"/>
      <c r="AI60" s="442" t="s">
        <v>1281</v>
      </c>
      <c r="AJ60" s="443"/>
      <c r="AK60" s="443"/>
      <c r="AL60" s="444"/>
      <c r="AM60" s="545"/>
    </row>
    <row r="61" spans="1:79" s="27" customFormat="1" thickBot="1">
      <c r="A61" s="447">
        <v>6011</v>
      </c>
      <c r="B61" s="443"/>
      <c r="C61" s="443"/>
      <c r="D61" s="446"/>
      <c r="E61" s="448"/>
      <c r="F61" s="441"/>
      <c r="G61" s="441"/>
      <c r="H61" s="449"/>
      <c r="I61" s="545"/>
      <c r="K61" s="453"/>
      <c r="L61" s="454"/>
      <c r="M61" s="454"/>
      <c r="N61" s="455"/>
      <c r="O61" s="488" t="s">
        <v>437</v>
      </c>
      <c r="P61" s="480"/>
      <c r="Q61" s="480"/>
      <c r="R61" s="489"/>
      <c r="S61" s="546"/>
      <c r="U61" s="445" t="s">
        <v>451</v>
      </c>
      <c r="V61" s="443"/>
      <c r="W61" s="443"/>
      <c r="X61" s="446"/>
      <c r="Y61" s="448"/>
      <c r="Z61" s="441"/>
      <c r="AA61" s="441"/>
      <c r="AB61" s="449"/>
      <c r="AC61" s="545"/>
      <c r="AE61" s="447"/>
      <c r="AF61" s="443"/>
      <c r="AG61" s="443"/>
      <c r="AH61" s="446"/>
      <c r="AI61" s="442" t="s">
        <v>308</v>
      </c>
      <c r="AJ61" s="443"/>
      <c r="AK61" s="443"/>
      <c r="AL61" s="444"/>
      <c r="AM61" s="545"/>
    </row>
    <row r="62" spans="1:79" s="27" customFormat="1" ht="15.75">
      <c r="A62" s="447" t="s">
        <v>388</v>
      </c>
      <c r="B62" s="443"/>
      <c r="C62" s="443"/>
      <c r="D62" s="446"/>
      <c r="E62" s="448"/>
      <c r="F62" s="441"/>
      <c r="G62" s="441"/>
      <c r="H62" s="449"/>
      <c r="I62" s="545"/>
      <c r="U62" s="447">
        <v>6601</v>
      </c>
      <c r="V62" s="443"/>
      <c r="W62" s="443"/>
      <c r="X62" s="446"/>
      <c r="Y62" s="448"/>
      <c r="Z62" s="441"/>
      <c r="AA62" s="441"/>
      <c r="AB62" s="449"/>
      <c r="AC62" s="545"/>
      <c r="AE62" s="445"/>
      <c r="AF62" s="443"/>
      <c r="AG62" s="443"/>
      <c r="AH62" s="446"/>
      <c r="AI62" s="442" t="s">
        <v>451</v>
      </c>
      <c r="AJ62" s="443"/>
      <c r="AK62" s="443"/>
      <c r="AL62" s="444"/>
      <c r="AM62" s="545"/>
    </row>
    <row r="63" spans="1:79" s="27" customFormat="1" ht="15.75">
      <c r="A63" s="447">
        <v>6011</v>
      </c>
      <c r="B63" s="443"/>
      <c r="C63" s="443"/>
      <c r="D63" s="446"/>
      <c r="E63" s="448"/>
      <c r="F63" s="441"/>
      <c r="G63" s="441"/>
      <c r="H63" s="449"/>
      <c r="I63" s="545"/>
      <c r="U63" s="445" t="s">
        <v>1272</v>
      </c>
      <c r="V63" s="443"/>
      <c r="W63" s="443"/>
      <c r="X63" s="446"/>
      <c r="Y63" s="448"/>
      <c r="Z63" s="441"/>
      <c r="AA63" s="441"/>
      <c r="AB63" s="449"/>
      <c r="AC63" s="545"/>
      <c r="AE63" s="447"/>
      <c r="AF63" s="443"/>
      <c r="AG63" s="443"/>
      <c r="AH63" s="446"/>
      <c r="AI63" s="442" t="s">
        <v>308</v>
      </c>
      <c r="AJ63" s="443"/>
      <c r="AK63" s="443"/>
      <c r="AL63" s="444"/>
      <c r="AM63" s="545"/>
    </row>
    <row r="64" spans="1:79" s="27" customFormat="1" ht="15.75">
      <c r="A64" s="440"/>
      <c r="B64" s="441"/>
      <c r="C64" s="441"/>
      <c r="D64" s="428"/>
      <c r="E64" s="442" t="s">
        <v>1622</v>
      </c>
      <c r="F64" s="443"/>
      <c r="G64" s="443"/>
      <c r="H64" s="444"/>
      <c r="I64" s="545"/>
      <c r="U64" s="447">
        <v>6011</v>
      </c>
      <c r="V64" s="443"/>
      <c r="W64" s="443"/>
      <c r="X64" s="446"/>
      <c r="Y64" s="448"/>
      <c r="Z64" s="441"/>
      <c r="AA64" s="441"/>
      <c r="AB64" s="449"/>
      <c r="AC64" s="545"/>
      <c r="AE64" s="445"/>
      <c r="AF64" s="443"/>
      <c r="AG64" s="443"/>
      <c r="AH64" s="446"/>
      <c r="AI64" s="442" t="s">
        <v>1272</v>
      </c>
      <c r="AJ64" s="443"/>
      <c r="AK64" s="443"/>
      <c r="AL64" s="444"/>
      <c r="AM64" s="545"/>
    </row>
    <row r="65" spans="1:39" s="27" customFormat="1" ht="15.75">
      <c r="A65" s="440"/>
      <c r="B65" s="441"/>
      <c r="C65" s="441"/>
      <c r="D65" s="428"/>
      <c r="E65" s="442" t="s">
        <v>382</v>
      </c>
      <c r="F65" s="443"/>
      <c r="G65" s="443"/>
      <c r="H65" s="444"/>
      <c r="I65" s="545"/>
      <c r="U65" s="445" t="s">
        <v>1273</v>
      </c>
      <c r="V65" s="443"/>
      <c r="W65" s="443"/>
      <c r="X65" s="446"/>
      <c r="Y65" s="448"/>
      <c r="Z65" s="441"/>
      <c r="AA65" s="441"/>
      <c r="AB65" s="449"/>
      <c r="AC65" s="545"/>
      <c r="AE65" s="447"/>
      <c r="AF65" s="443"/>
      <c r="AG65" s="443"/>
      <c r="AH65" s="446"/>
      <c r="AI65" s="442" t="s">
        <v>308</v>
      </c>
      <c r="AJ65" s="443"/>
      <c r="AK65" s="443"/>
      <c r="AL65" s="444"/>
      <c r="AM65" s="545"/>
    </row>
    <row r="66" spans="1:39" s="27" customFormat="1" ht="15.75">
      <c r="A66" s="440"/>
      <c r="B66" s="441"/>
      <c r="C66" s="441"/>
      <c r="D66" s="428"/>
      <c r="E66" s="442" t="s">
        <v>1622</v>
      </c>
      <c r="F66" s="443"/>
      <c r="G66" s="443"/>
      <c r="H66" s="444"/>
      <c r="I66" s="545"/>
      <c r="U66" s="447" t="s">
        <v>150</v>
      </c>
      <c r="V66" s="443"/>
      <c r="W66" s="443"/>
      <c r="X66" s="446"/>
      <c r="Y66" s="448"/>
      <c r="Z66" s="441"/>
      <c r="AA66" s="441"/>
      <c r="AB66" s="449"/>
      <c r="AC66" s="545"/>
      <c r="AE66" s="445"/>
      <c r="AF66" s="443"/>
      <c r="AG66" s="443"/>
      <c r="AH66" s="446"/>
      <c r="AI66" s="442" t="s">
        <v>1273</v>
      </c>
      <c r="AJ66" s="443"/>
      <c r="AK66" s="443"/>
      <c r="AL66" s="444"/>
      <c r="AM66" s="545"/>
    </row>
    <row r="67" spans="1:39" s="27" customFormat="1" ht="15.75">
      <c r="A67" s="440"/>
      <c r="B67" s="441"/>
      <c r="C67" s="441"/>
      <c r="D67" s="428"/>
      <c r="E67" s="442" t="s">
        <v>383</v>
      </c>
      <c r="F67" s="443"/>
      <c r="G67" s="443"/>
      <c r="H67" s="444"/>
      <c r="I67" s="545"/>
      <c r="U67" s="445" t="s">
        <v>1274</v>
      </c>
      <c r="V67" s="443"/>
      <c r="W67" s="443"/>
      <c r="X67" s="446"/>
      <c r="Y67" s="448"/>
      <c r="Z67" s="441"/>
      <c r="AA67" s="441"/>
      <c r="AB67" s="449"/>
      <c r="AC67" s="545"/>
      <c r="AE67" s="447"/>
      <c r="AF67" s="443"/>
      <c r="AG67" s="443"/>
      <c r="AH67" s="446"/>
      <c r="AI67" s="442" t="s">
        <v>308</v>
      </c>
      <c r="AJ67" s="443"/>
      <c r="AK67" s="443"/>
      <c r="AL67" s="444"/>
      <c r="AM67" s="545"/>
    </row>
    <row r="68" spans="1:39" s="27" customFormat="1" ht="15.75">
      <c r="A68" s="440"/>
      <c r="B68" s="441"/>
      <c r="C68" s="441"/>
      <c r="D68" s="428"/>
      <c r="E68" s="442" t="s">
        <v>1623</v>
      </c>
      <c r="F68" s="443"/>
      <c r="G68" s="443"/>
      <c r="H68" s="444"/>
      <c r="I68" s="545"/>
      <c r="U68" s="447" t="s">
        <v>150</v>
      </c>
      <c r="V68" s="443"/>
      <c r="W68" s="443"/>
      <c r="X68" s="446"/>
      <c r="Y68" s="448"/>
      <c r="Z68" s="441"/>
      <c r="AA68" s="441"/>
      <c r="AB68" s="449"/>
      <c r="AC68" s="545"/>
      <c r="AE68" s="445"/>
      <c r="AF68" s="443"/>
      <c r="AG68" s="443"/>
      <c r="AH68" s="446"/>
      <c r="AI68" s="442" t="s">
        <v>1274</v>
      </c>
      <c r="AJ68" s="443"/>
      <c r="AK68" s="443"/>
      <c r="AL68" s="444"/>
      <c r="AM68" s="545"/>
    </row>
    <row r="69" spans="1:39" s="27" customFormat="1" ht="15.75">
      <c r="A69" s="440"/>
      <c r="B69" s="441"/>
      <c r="C69" s="441"/>
      <c r="D69" s="428"/>
      <c r="E69" s="442" t="s">
        <v>384</v>
      </c>
      <c r="F69" s="443"/>
      <c r="G69" s="443"/>
      <c r="H69" s="444"/>
      <c r="I69" s="545"/>
      <c r="U69" s="445" t="s">
        <v>1275</v>
      </c>
      <c r="V69" s="443"/>
      <c r="W69" s="443"/>
      <c r="X69" s="446"/>
      <c r="Y69" s="448"/>
      <c r="Z69" s="441"/>
      <c r="AA69" s="441"/>
      <c r="AB69" s="449"/>
      <c r="AC69" s="545"/>
      <c r="AE69" s="447"/>
      <c r="AF69" s="443"/>
      <c r="AG69" s="443"/>
      <c r="AH69" s="446"/>
      <c r="AI69" s="442" t="s">
        <v>308</v>
      </c>
      <c r="AJ69" s="443"/>
      <c r="AK69" s="443"/>
      <c r="AL69" s="444"/>
      <c r="AM69" s="545"/>
    </row>
    <row r="70" spans="1:39" s="27" customFormat="1" ht="15.75">
      <c r="A70" s="440"/>
      <c r="B70" s="441"/>
      <c r="C70" s="441"/>
      <c r="D70" s="428"/>
      <c r="E70" s="442" t="s">
        <v>150</v>
      </c>
      <c r="F70" s="443"/>
      <c r="G70" s="443"/>
      <c r="H70" s="444"/>
      <c r="I70" s="545"/>
      <c r="U70" s="447" t="s">
        <v>150</v>
      </c>
      <c r="V70" s="443"/>
      <c r="W70" s="443"/>
      <c r="X70" s="446"/>
      <c r="Y70" s="448"/>
      <c r="Z70" s="441"/>
      <c r="AA70" s="441"/>
      <c r="AB70" s="449"/>
      <c r="AC70" s="545"/>
      <c r="AE70" s="445"/>
      <c r="AF70" s="443"/>
      <c r="AG70" s="443"/>
      <c r="AH70" s="446"/>
      <c r="AI70" s="442" t="s">
        <v>1275</v>
      </c>
      <c r="AJ70" s="443"/>
      <c r="AK70" s="443"/>
      <c r="AL70" s="444"/>
      <c r="AM70" s="545"/>
    </row>
    <row r="71" spans="1:39" s="27" customFormat="1" ht="15.75">
      <c r="A71" s="440"/>
      <c r="B71" s="441"/>
      <c r="C71" s="441"/>
      <c r="D71" s="428"/>
      <c r="E71" s="442" t="s">
        <v>385</v>
      </c>
      <c r="F71" s="443"/>
      <c r="G71" s="443"/>
      <c r="H71" s="444"/>
      <c r="I71" s="545"/>
      <c r="U71" s="445" t="s">
        <v>1276</v>
      </c>
      <c r="V71" s="443"/>
      <c r="W71" s="443"/>
      <c r="X71" s="446"/>
      <c r="Y71" s="448"/>
      <c r="Z71" s="441"/>
      <c r="AA71" s="441"/>
      <c r="AB71" s="449"/>
      <c r="AC71" s="545"/>
      <c r="AE71" s="447"/>
      <c r="AF71" s="443"/>
      <c r="AG71" s="443"/>
      <c r="AH71" s="446"/>
      <c r="AI71" s="442" t="s">
        <v>308</v>
      </c>
      <c r="AJ71" s="443"/>
      <c r="AK71" s="443"/>
      <c r="AL71" s="444"/>
      <c r="AM71" s="545"/>
    </row>
    <row r="72" spans="1:39" s="27" customFormat="1" ht="15.75">
      <c r="A72" s="440"/>
      <c r="B72" s="441"/>
      <c r="C72" s="441"/>
      <c r="D72" s="428"/>
      <c r="E72" s="442" t="s">
        <v>1623</v>
      </c>
      <c r="F72" s="443"/>
      <c r="G72" s="443"/>
      <c r="H72" s="444"/>
      <c r="I72" s="545"/>
      <c r="U72" s="447">
        <v>6011</v>
      </c>
      <c r="V72" s="443"/>
      <c r="W72" s="443"/>
      <c r="X72" s="446"/>
      <c r="Y72" s="448"/>
      <c r="Z72" s="441"/>
      <c r="AA72" s="441"/>
      <c r="AB72" s="449"/>
      <c r="AC72" s="545"/>
      <c r="AE72" s="445"/>
      <c r="AF72" s="443"/>
      <c r="AG72" s="443"/>
      <c r="AH72" s="446"/>
      <c r="AI72" s="442" t="s">
        <v>1276</v>
      </c>
      <c r="AJ72" s="443"/>
      <c r="AK72" s="443"/>
      <c r="AL72" s="444"/>
      <c r="AM72" s="545"/>
    </row>
    <row r="73" spans="1:39" s="27" customFormat="1" ht="15.75">
      <c r="A73" s="440"/>
      <c r="B73" s="441"/>
      <c r="C73" s="441"/>
      <c r="D73" s="428"/>
      <c r="E73" s="442" t="s">
        <v>386</v>
      </c>
      <c r="F73" s="443"/>
      <c r="G73" s="443"/>
      <c r="H73" s="444"/>
      <c r="I73" s="545"/>
      <c r="U73" s="445" t="s">
        <v>1277</v>
      </c>
      <c r="V73" s="443"/>
      <c r="W73" s="443"/>
      <c r="X73" s="446"/>
      <c r="Y73" s="448"/>
      <c r="Z73" s="441"/>
      <c r="AA73" s="441"/>
      <c r="AB73" s="449"/>
      <c r="AC73" s="545"/>
      <c r="AE73" s="447"/>
      <c r="AF73" s="443"/>
      <c r="AG73" s="443"/>
      <c r="AH73" s="446"/>
      <c r="AI73" s="442" t="s">
        <v>1621</v>
      </c>
      <c r="AJ73" s="443"/>
      <c r="AK73" s="443"/>
      <c r="AL73" s="444"/>
      <c r="AM73" s="545"/>
    </row>
    <row r="74" spans="1:39" s="27" customFormat="1" ht="15.75">
      <c r="A74" s="440"/>
      <c r="B74" s="441"/>
      <c r="C74" s="441"/>
      <c r="D74" s="428"/>
      <c r="E74" s="442" t="s">
        <v>1623</v>
      </c>
      <c r="F74" s="443"/>
      <c r="G74" s="443"/>
      <c r="H74" s="444"/>
      <c r="I74" s="545"/>
      <c r="U74" s="447">
        <v>6011</v>
      </c>
      <c r="V74" s="443"/>
      <c r="W74" s="443"/>
      <c r="X74" s="446"/>
      <c r="Y74" s="448"/>
      <c r="Z74" s="441"/>
      <c r="AA74" s="441"/>
      <c r="AB74" s="449"/>
      <c r="AC74" s="545"/>
      <c r="AE74" s="445"/>
      <c r="AF74" s="443"/>
      <c r="AG74" s="443"/>
      <c r="AH74" s="446"/>
      <c r="AI74" s="442" t="s">
        <v>1277</v>
      </c>
      <c r="AJ74" s="443"/>
      <c r="AK74" s="443"/>
      <c r="AL74" s="444"/>
      <c r="AM74" s="545"/>
    </row>
    <row r="75" spans="1:39" s="27" customFormat="1" thickBot="1">
      <c r="A75" s="440"/>
      <c r="B75" s="441"/>
      <c r="C75" s="441"/>
      <c r="D75" s="428"/>
      <c r="E75" s="442" t="s">
        <v>387</v>
      </c>
      <c r="F75" s="443"/>
      <c r="G75" s="443"/>
      <c r="H75" s="444"/>
      <c r="I75" s="545"/>
      <c r="U75" s="453"/>
      <c r="V75" s="454"/>
      <c r="W75" s="454"/>
      <c r="X75" s="455"/>
      <c r="Y75" s="502" t="s">
        <v>475</v>
      </c>
      <c r="Z75" s="454"/>
      <c r="AA75" s="454"/>
      <c r="AB75" s="457"/>
      <c r="AC75" s="546"/>
      <c r="AE75" s="447"/>
      <c r="AF75" s="443"/>
      <c r="AG75" s="443"/>
      <c r="AH75" s="446"/>
      <c r="AI75" s="442" t="s">
        <v>308</v>
      </c>
      <c r="AJ75" s="443"/>
      <c r="AK75" s="443"/>
      <c r="AL75" s="444"/>
      <c r="AM75" s="545"/>
    </row>
    <row r="76" spans="1:39" s="27" customFormat="1" ht="15.75">
      <c r="A76" s="440"/>
      <c r="B76" s="441"/>
      <c r="C76" s="441"/>
      <c r="D76" s="428"/>
      <c r="E76" s="442" t="s">
        <v>1621</v>
      </c>
      <c r="F76" s="443"/>
      <c r="G76" s="443"/>
      <c r="H76" s="444"/>
      <c r="I76" s="545"/>
      <c r="AE76" s="445"/>
      <c r="AF76" s="443"/>
      <c r="AG76" s="443"/>
      <c r="AH76" s="446"/>
      <c r="AI76" s="442" t="s">
        <v>1282</v>
      </c>
      <c r="AJ76" s="443"/>
      <c r="AK76" s="443"/>
      <c r="AL76" s="444"/>
      <c r="AM76" s="545"/>
    </row>
    <row r="77" spans="1:39" s="27" customFormat="1" ht="15.75">
      <c r="A77" s="440"/>
      <c r="B77" s="441"/>
      <c r="C77" s="441"/>
      <c r="D77" s="428"/>
      <c r="E77" s="442" t="s">
        <v>388</v>
      </c>
      <c r="F77" s="443"/>
      <c r="G77" s="443"/>
      <c r="H77" s="444"/>
      <c r="I77" s="545"/>
      <c r="AE77" s="447"/>
      <c r="AF77" s="443"/>
      <c r="AG77" s="443"/>
      <c r="AH77" s="446"/>
      <c r="AI77" s="442" t="s">
        <v>1621</v>
      </c>
      <c r="AJ77" s="443"/>
      <c r="AK77" s="443"/>
      <c r="AL77" s="444"/>
      <c r="AM77" s="545"/>
    </row>
    <row r="78" spans="1:39" s="27" customFormat="1" ht="15.75">
      <c r="A78" s="440"/>
      <c r="B78" s="441"/>
      <c r="C78" s="441"/>
      <c r="D78" s="428"/>
      <c r="E78" s="442" t="s">
        <v>150</v>
      </c>
      <c r="F78" s="443"/>
      <c r="G78" s="443"/>
      <c r="H78" s="444"/>
      <c r="I78" s="545"/>
      <c r="AE78" s="445"/>
      <c r="AF78" s="443"/>
      <c r="AG78" s="443"/>
      <c r="AH78" s="446"/>
      <c r="AI78" s="442" t="s">
        <v>1283</v>
      </c>
      <c r="AJ78" s="443"/>
      <c r="AK78" s="443"/>
      <c r="AL78" s="444"/>
      <c r="AM78" s="545"/>
    </row>
    <row r="79" spans="1:39" s="27" customFormat="1" thickBot="1">
      <c r="A79" s="440"/>
      <c r="B79" s="441"/>
      <c r="C79" s="441"/>
      <c r="D79" s="428"/>
      <c r="E79" s="442" t="s">
        <v>389</v>
      </c>
      <c r="F79" s="443"/>
      <c r="G79" s="443"/>
      <c r="H79" s="444"/>
      <c r="I79" s="545"/>
      <c r="AE79" s="453"/>
      <c r="AF79" s="454"/>
      <c r="AG79" s="454"/>
      <c r="AH79" s="455"/>
      <c r="AI79" s="456" t="s">
        <v>1621</v>
      </c>
      <c r="AJ79" s="454"/>
      <c r="AK79" s="454"/>
      <c r="AL79" s="457"/>
      <c r="AM79" s="546"/>
    </row>
    <row r="80" spans="1:39" s="27" customFormat="1" ht="15.75">
      <c r="A80" s="440"/>
      <c r="B80" s="441"/>
      <c r="C80" s="441"/>
      <c r="D80" s="428"/>
      <c r="E80" s="442" t="s">
        <v>1623</v>
      </c>
      <c r="F80" s="443"/>
      <c r="G80" s="443"/>
      <c r="H80" s="444"/>
      <c r="I80" s="545"/>
    </row>
    <row r="81" spans="1:81" s="27" customFormat="1" ht="15.75">
      <c r="A81" s="440"/>
      <c r="B81" s="441"/>
      <c r="C81" s="441"/>
      <c r="D81" s="428"/>
      <c r="E81" s="442" t="s">
        <v>390</v>
      </c>
      <c r="F81" s="443"/>
      <c r="G81" s="443"/>
      <c r="H81" s="444"/>
      <c r="I81" s="545"/>
    </row>
    <row r="82" spans="1:81" s="27" customFormat="1" ht="15.75">
      <c r="A82" s="440"/>
      <c r="B82" s="441"/>
      <c r="C82" s="441"/>
      <c r="D82" s="428"/>
      <c r="E82" s="442" t="s">
        <v>150</v>
      </c>
      <c r="F82" s="443"/>
      <c r="G82" s="443"/>
      <c r="H82" s="444"/>
      <c r="I82" s="545"/>
    </row>
    <row r="83" spans="1:81" s="27" customFormat="1" ht="15.75">
      <c r="A83" s="440"/>
      <c r="B83" s="441"/>
      <c r="C83" s="441"/>
      <c r="D83" s="428"/>
      <c r="E83" s="442" t="s">
        <v>391</v>
      </c>
      <c r="F83" s="443"/>
      <c r="G83" s="443"/>
      <c r="H83" s="444"/>
      <c r="I83" s="545"/>
    </row>
    <row r="84" spans="1:81" s="27" customFormat="1" ht="15.75">
      <c r="A84" s="440"/>
      <c r="B84" s="441"/>
      <c r="C84" s="441"/>
      <c r="D84" s="428"/>
      <c r="E84" s="442" t="s">
        <v>150</v>
      </c>
      <c r="F84" s="443"/>
      <c r="G84" s="443"/>
      <c r="H84" s="444"/>
      <c r="I84" s="545"/>
    </row>
    <row r="85" spans="1:81" s="27" customFormat="1" ht="15.75">
      <c r="A85" s="440"/>
      <c r="B85" s="441"/>
      <c r="C85" s="441"/>
      <c r="D85" s="428"/>
      <c r="E85" s="442" t="s">
        <v>392</v>
      </c>
      <c r="F85" s="443"/>
      <c r="G85" s="443"/>
      <c r="H85" s="444"/>
      <c r="I85" s="545"/>
    </row>
    <row r="86" spans="1:81" s="27" customFormat="1" ht="15.75">
      <c r="A86" s="440"/>
      <c r="B86" s="441"/>
      <c r="C86" s="441"/>
      <c r="D86" s="428"/>
      <c r="E86" s="442" t="s">
        <v>150</v>
      </c>
      <c r="F86" s="443"/>
      <c r="G86" s="443"/>
      <c r="H86" s="444"/>
      <c r="I86" s="545"/>
    </row>
    <row r="87" spans="1:81" s="27" customFormat="1" ht="15.75">
      <c r="A87" s="440"/>
      <c r="B87" s="441"/>
      <c r="C87" s="441"/>
      <c r="D87" s="428"/>
      <c r="E87" s="442" t="s">
        <v>1276</v>
      </c>
      <c r="F87" s="443"/>
      <c r="G87" s="443"/>
      <c r="H87" s="444"/>
      <c r="I87" s="545"/>
      <c r="BS87" s="47"/>
      <c r="BT87" s="47"/>
      <c r="BU87" s="47"/>
      <c r="BV87" s="47"/>
      <c r="BW87" s="47"/>
      <c r="BX87" s="47"/>
      <c r="BY87" s="47"/>
      <c r="BZ87" s="47"/>
      <c r="CA87" s="47"/>
      <c r="CB87" s="47"/>
      <c r="CC87" s="47"/>
    </row>
    <row r="88" spans="1:81" s="27" customFormat="1" thickBot="1">
      <c r="A88" s="479"/>
      <c r="B88" s="480"/>
      <c r="C88" s="480"/>
      <c r="D88" s="481"/>
      <c r="E88" s="456" t="s">
        <v>1623</v>
      </c>
      <c r="F88" s="454"/>
      <c r="G88" s="454"/>
      <c r="H88" s="457"/>
      <c r="I88" s="546"/>
      <c r="BS88" s="47"/>
      <c r="BT88" s="47"/>
      <c r="BU88" s="47"/>
      <c r="BV88" s="47"/>
      <c r="BW88" s="47"/>
      <c r="BX88" s="47"/>
      <c r="BY88" s="47"/>
      <c r="BZ88" s="47"/>
      <c r="CA88" s="47"/>
      <c r="CB88" s="47"/>
      <c r="CC88" s="47"/>
    </row>
    <row r="89" spans="1:81" s="27" customFormat="1" ht="17.25" customHeight="1">
      <c r="BS89" s="47"/>
      <c r="BT89" s="47"/>
      <c r="BU89" s="47"/>
      <c r="BV89" s="47"/>
      <c r="BW89" s="47"/>
      <c r="BX89" s="47"/>
      <c r="BY89" s="47"/>
      <c r="BZ89" s="47"/>
      <c r="CA89" s="47"/>
      <c r="CB89" s="47"/>
      <c r="CC89" s="47"/>
    </row>
    <row r="90" spans="1:81" s="27" customFormat="1" thickBot="1">
      <c r="A90" s="430" t="s">
        <v>411</v>
      </c>
      <c r="B90" s="430"/>
      <c r="C90" s="430"/>
      <c r="D90" s="430"/>
      <c r="E90" s="430"/>
      <c r="F90" s="430"/>
      <c r="G90" s="430"/>
      <c r="BS90" s="47"/>
      <c r="BT90" s="47"/>
      <c r="BU90" s="47"/>
      <c r="BV90" s="47"/>
      <c r="BW90" s="47"/>
      <c r="BX90" s="47"/>
      <c r="BY90" s="47"/>
      <c r="BZ90" s="47"/>
      <c r="CA90" s="47"/>
      <c r="CB90" s="47"/>
      <c r="CC90" s="47"/>
    </row>
    <row r="91" spans="1:81" s="27" customFormat="1" thickBot="1">
      <c r="A91" s="458" t="s">
        <v>1253</v>
      </c>
      <c r="B91" s="459"/>
      <c r="C91" s="459"/>
      <c r="D91" s="459"/>
      <c r="E91" s="459"/>
      <c r="F91" s="459"/>
      <c r="G91" s="459"/>
      <c r="H91" s="460"/>
      <c r="K91" s="458" t="s">
        <v>1254</v>
      </c>
      <c r="L91" s="459"/>
      <c r="M91" s="459"/>
      <c r="N91" s="459"/>
      <c r="O91" s="459"/>
      <c r="P91" s="459"/>
      <c r="Q91" s="459"/>
      <c r="R91" s="460"/>
      <c r="U91" s="458" t="s">
        <v>469</v>
      </c>
      <c r="V91" s="459"/>
      <c r="W91" s="459"/>
      <c r="X91" s="459"/>
      <c r="Y91" s="459"/>
      <c r="Z91" s="459"/>
      <c r="AA91" s="459"/>
      <c r="AB91" s="460"/>
      <c r="AE91" s="458" t="s">
        <v>667</v>
      </c>
      <c r="AF91" s="459"/>
      <c r="AG91" s="459"/>
      <c r="AH91" s="459"/>
      <c r="AI91" s="459"/>
      <c r="AJ91" s="459"/>
      <c r="AK91" s="459"/>
      <c r="AL91" s="460"/>
      <c r="AM91" s="189"/>
      <c r="AO91" s="458" t="s">
        <v>1252</v>
      </c>
      <c r="AP91" s="459"/>
      <c r="AQ91" s="459"/>
      <c r="AR91" s="459"/>
      <c r="AS91" s="459"/>
      <c r="AT91" s="459"/>
      <c r="AU91" s="459"/>
      <c r="AV91" s="460"/>
      <c r="AY91" s="458" t="s">
        <v>1255</v>
      </c>
      <c r="AZ91" s="459"/>
      <c r="BA91" s="459"/>
      <c r="BB91" s="459"/>
      <c r="BC91" s="459"/>
      <c r="BD91" s="459"/>
      <c r="BE91" s="459"/>
      <c r="BF91" s="460"/>
      <c r="BI91" s="458" t="s">
        <v>1256</v>
      </c>
      <c r="BJ91" s="459"/>
      <c r="BK91" s="459"/>
      <c r="BL91" s="459"/>
      <c r="BM91" s="459"/>
      <c r="BN91" s="459"/>
      <c r="BO91" s="459"/>
      <c r="BP91" s="460"/>
      <c r="BS91" s="509"/>
      <c r="BT91" s="509"/>
      <c r="BU91" s="509"/>
      <c r="BV91" s="509"/>
      <c r="BW91" s="509"/>
      <c r="BX91" s="509"/>
      <c r="BY91" s="509"/>
      <c r="BZ91" s="509"/>
      <c r="CA91" s="47"/>
      <c r="CB91" s="47"/>
      <c r="CC91" s="47"/>
    </row>
    <row r="92" spans="1:81" s="27" customFormat="1" ht="31.5">
      <c r="A92" s="461" t="s">
        <v>393</v>
      </c>
      <c r="B92" s="462"/>
      <c r="C92" s="462"/>
      <c r="D92" s="462" t="s">
        <v>394</v>
      </c>
      <c r="E92" s="462" t="s">
        <v>395</v>
      </c>
      <c r="F92" s="462" t="s">
        <v>233</v>
      </c>
      <c r="G92" s="462" t="s">
        <v>413</v>
      </c>
      <c r="H92" s="465" t="s">
        <v>396</v>
      </c>
      <c r="I92" s="167" t="s">
        <v>868</v>
      </c>
      <c r="K92" s="461" t="s">
        <v>393</v>
      </c>
      <c r="L92" s="462"/>
      <c r="M92" s="462"/>
      <c r="N92" s="462" t="s">
        <v>394</v>
      </c>
      <c r="O92" s="462" t="s">
        <v>395</v>
      </c>
      <c r="P92" s="462" t="s">
        <v>233</v>
      </c>
      <c r="Q92" s="462" t="s">
        <v>413</v>
      </c>
      <c r="R92" s="465" t="s">
        <v>396</v>
      </c>
      <c r="S92" s="167" t="s">
        <v>1598</v>
      </c>
      <c r="U92" s="461" t="s">
        <v>393</v>
      </c>
      <c r="V92" s="462"/>
      <c r="W92" s="462"/>
      <c r="X92" s="462" t="s">
        <v>394</v>
      </c>
      <c r="Y92" s="462" t="s">
        <v>395</v>
      </c>
      <c r="Z92" s="462" t="s">
        <v>233</v>
      </c>
      <c r="AA92" s="462" t="s">
        <v>413</v>
      </c>
      <c r="AB92" s="465" t="s">
        <v>396</v>
      </c>
      <c r="AC92" s="167" t="s">
        <v>869</v>
      </c>
      <c r="AE92" s="461" t="s">
        <v>393</v>
      </c>
      <c r="AF92" s="462"/>
      <c r="AG92" s="462"/>
      <c r="AH92" s="462" t="s">
        <v>394</v>
      </c>
      <c r="AI92" s="462" t="s">
        <v>395</v>
      </c>
      <c r="AJ92" s="462" t="s">
        <v>233</v>
      </c>
      <c r="AK92" s="462" t="s">
        <v>413</v>
      </c>
      <c r="AL92" s="465" t="s">
        <v>396</v>
      </c>
      <c r="AM92" s="167" t="s">
        <v>870</v>
      </c>
      <c r="AO92" s="461" t="s">
        <v>393</v>
      </c>
      <c r="AP92" s="462"/>
      <c r="AQ92" s="462"/>
      <c r="AR92" s="462" t="s">
        <v>394</v>
      </c>
      <c r="AS92" s="462" t="s">
        <v>395</v>
      </c>
      <c r="AT92" s="462" t="s">
        <v>233</v>
      </c>
      <c r="AU92" s="462" t="s">
        <v>413</v>
      </c>
      <c r="AV92" s="465" t="s">
        <v>396</v>
      </c>
      <c r="AW92" s="167" t="s">
        <v>871</v>
      </c>
      <c r="AY92" s="461" t="s">
        <v>393</v>
      </c>
      <c r="AZ92" s="462"/>
      <c r="BA92" s="462"/>
      <c r="BB92" s="462" t="s">
        <v>394</v>
      </c>
      <c r="BC92" s="462" t="s">
        <v>395</v>
      </c>
      <c r="BD92" s="462" t="s">
        <v>233</v>
      </c>
      <c r="BE92" s="462" t="s">
        <v>413</v>
      </c>
      <c r="BF92" s="465" t="s">
        <v>396</v>
      </c>
      <c r="BG92" s="167" t="s">
        <v>1599</v>
      </c>
      <c r="BI92" s="461" t="s">
        <v>393</v>
      </c>
      <c r="BJ92" s="462"/>
      <c r="BK92" s="462"/>
      <c r="BL92" s="462" t="s">
        <v>394</v>
      </c>
      <c r="BM92" s="462" t="s">
        <v>395</v>
      </c>
      <c r="BN92" s="462" t="s">
        <v>233</v>
      </c>
      <c r="BO92" s="462" t="s">
        <v>413</v>
      </c>
      <c r="BP92" s="465" t="s">
        <v>396</v>
      </c>
      <c r="BQ92" s="167" t="s">
        <v>1600</v>
      </c>
      <c r="BS92" s="510"/>
      <c r="BT92" s="510"/>
      <c r="BU92" s="510"/>
      <c r="BV92" s="510"/>
      <c r="BW92" s="510"/>
      <c r="BX92" s="510"/>
      <c r="BY92" s="510"/>
      <c r="BZ92" s="511"/>
      <c r="CA92" s="46"/>
      <c r="CB92" s="47"/>
      <c r="CC92" s="47"/>
    </row>
    <row r="93" spans="1:81" s="27" customFormat="1" ht="128.25">
      <c r="A93" s="463"/>
      <c r="B93" s="464"/>
      <c r="C93" s="464"/>
      <c r="D93" s="464"/>
      <c r="E93" s="464"/>
      <c r="F93" s="464"/>
      <c r="G93" s="464"/>
      <c r="H93" s="466"/>
      <c r="I93" s="581" t="s">
        <v>2202</v>
      </c>
      <c r="K93" s="463"/>
      <c r="L93" s="464"/>
      <c r="M93" s="464"/>
      <c r="N93" s="464"/>
      <c r="O93" s="464"/>
      <c r="P93" s="464"/>
      <c r="Q93" s="464"/>
      <c r="R93" s="466"/>
      <c r="S93" s="581" t="s">
        <v>2202</v>
      </c>
      <c r="U93" s="463"/>
      <c r="V93" s="464"/>
      <c r="W93" s="464"/>
      <c r="X93" s="464"/>
      <c r="Y93" s="464"/>
      <c r="Z93" s="464"/>
      <c r="AA93" s="464"/>
      <c r="AB93" s="466"/>
      <c r="AC93" s="581" t="s">
        <v>2202</v>
      </c>
      <c r="AE93" s="463"/>
      <c r="AF93" s="464"/>
      <c r="AG93" s="464"/>
      <c r="AH93" s="464"/>
      <c r="AI93" s="464"/>
      <c r="AJ93" s="464"/>
      <c r="AK93" s="464"/>
      <c r="AL93" s="466"/>
      <c r="AM93" s="581" t="s">
        <v>2202</v>
      </c>
      <c r="AO93" s="463"/>
      <c r="AP93" s="464"/>
      <c r="AQ93" s="464"/>
      <c r="AR93" s="464"/>
      <c r="AS93" s="464"/>
      <c r="AT93" s="464"/>
      <c r="AU93" s="464"/>
      <c r="AV93" s="466"/>
      <c r="AW93" s="581" t="s">
        <v>2202</v>
      </c>
      <c r="AY93" s="463"/>
      <c r="AZ93" s="464"/>
      <c r="BA93" s="464"/>
      <c r="BB93" s="464"/>
      <c r="BC93" s="464"/>
      <c r="BD93" s="464"/>
      <c r="BE93" s="464"/>
      <c r="BF93" s="466"/>
      <c r="BG93" s="581" t="s">
        <v>2202</v>
      </c>
      <c r="BI93" s="463"/>
      <c r="BJ93" s="464"/>
      <c r="BK93" s="464"/>
      <c r="BL93" s="464"/>
      <c r="BM93" s="464"/>
      <c r="BN93" s="464"/>
      <c r="BO93" s="464"/>
      <c r="BP93" s="466"/>
      <c r="BQ93" s="581" t="s">
        <v>2202</v>
      </c>
      <c r="BS93" s="510"/>
      <c r="BT93" s="510"/>
      <c r="BU93" s="510"/>
      <c r="BV93" s="510"/>
      <c r="BW93" s="510"/>
      <c r="BX93" s="510"/>
      <c r="BY93" s="510"/>
      <c r="BZ93" s="511"/>
      <c r="CA93" s="318"/>
      <c r="CB93" s="47"/>
      <c r="CC93" s="47"/>
    </row>
    <row r="94" spans="1:81" s="27" customFormat="1" thickBot="1">
      <c r="A94" s="184"/>
      <c r="B94" s="296" t="s">
        <v>1714</v>
      </c>
      <c r="C94" s="176"/>
      <c r="D94" s="200" t="s">
        <v>173</v>
      </c>
      <c r="E94" s="200" t="s">
        <v>166</v>
      </c>
      <c r="F94" s="200" t="s">
        <v>264</v>
      </c>
      <c r="G94" s="200" t="s">
        <v>161</v>
      </c>
      <c r="H94" s="201"/>
      <c r="I94" s="572"/>
      <c r="K94" s="184"/>
      <c r="L94" s="297" t="s">
        <v>1716</v>
      </c>
      <c r="M94" s="176"/>
      <c r="N94" s="200" t="s">
        <v>173</v>
      </c>
      <c r="O94" s="200" t="s">
        <v>196</v>
      </c>
      <c r="P94" s="200" t="s">
        <v>438</v>
      </c>
      <c r="Q94" s="200" t="s">
        <v>404</v>
      </c>
      <c r="R94" s="201"/>
      <c r="S94" s="572"/>
      <c r="U94" s="184"/>
      <c r="V94" s="297" t="s">
        <v>1719</v>
      </c>
      <c r="W94" s="176"/>
      <c r="X94" s="200" t="s">
        <v>173</v>
      </c>
      <c r="Y94" s="200" t="s">
        <v>150</v>
      </c>
      <c r="Z94" s="200" t="s">
        <v>450</v>
      </c>
      <c r="AA94" s="200" t="s">
        <v>161</v>
      </c>
      <c r="AB94" s="201"/>
      <c r="AC94" s="572"/>
      <c r="AE94" s="305"/>
      <c r="AF94" s="299" t="s">
        <v>1721</v>
      </c>
      <c r="AG94" s="187"/>
      <c r="AH94" s="202" t="s">
        <v>173</v>
      </c>
      <c r="AI94" s="203" t="s">
        <v>1204</v>
      </c>
      <c r="AJ94" s="203" t="s">
        <v>472</v>
      </c>
      <c r="AK94" s="202" t="s">
        <v>161</v>
      </c>
      <c r="AL94" s="204"/>
      <c r="AM94" s="598"/>
      <c r="AO94" s="184"/>
      <c r="AP94" s="297" t="s">
        <v>1722</v>
      </c>
      <c r="AQ94" s="176"/>
      <c r="AR94" s="200" t="s">
        <v>173</v>
      </c>
      <c r="AS94" s="200" t="s">
        <v>197</v>
      </c>
      <c r="AT94" s="200" t="s">
        <v>208</v>
      </c>
      <c r="AU94" s="200" t="s">
        <v>161</v>
      </c>
      <c r="AV94" s="201"/>
      <c r="AW94" s="572"/>
      <c r="AY94" s="306"/>
      <c r="AZ94" s="297" t="s">
        <v>1723</v>
      </c>
      <c r="BA94" s="176"/>
      <c r="BB94" s="197" t="s">
        <v>1205</v>
      </c>
      <c r="BC94" s="255" t="s">
        <v>150</v>
      </c>
      <c r="BD94" s="255" t="s">
        <v>478</v>
      </c>
      <c r="BE94" s="255" t="s">
        <v>161</v>
      </c>
      <c r="BF94" s="268"/>
      <c r="BG94" s="572"/>
      <c r="BI94" s="306"/>
      <c r="BJ94" s="297" t="s">
        <v>1729</v>
      </c>
      <c r="BK94" s="176"/>
      <c r="BL94" s="197" t="s">
        <v>309</v>
      </c>
      <c r="BM94" s="197" t="s">
        <v>310</v>
      </c>
      <c r="BN94" s="197" t="s">
        <v>484</v>
      </c>
      <c r="BO94" s="197" t="s">
        <v>427</v>
      </c>
      <c r="BP94" s="201"/>
      <c r="BQ94" s="572"/>
      <c r="BS94" s="319"/>
      <c r="BT94" s="224"/>
      <c r="BU94" s="158"/>
      <c r="BV94" s="159"/>
      <c r="BW94" s="159"/>
      <c r="BX94" s="159"/>
      <c r="BY94" s="159"/>
      <c r="BZ94" s="47"/>
      <c r="CA94" s="158"/>
      <c r="CB94" s="47"/>
      <c r="CC94" s="47"/>
    </row>
    <row r="95" spans="1:81" s="27" customFormat="1" ht="15.75">
      <c r="A95" s="184"/>
      <c r="B95" s="296" t="s">
        <v>1715</v>
      </c>
      <c r="C95" s="176"/>
      <c r="D95" s="206" t="s">
        <v>193</v>
      </c>
      <c r="E95" s="206" t="s">
        <v>150</v>
      </c>
      <c r="F95" s="206" t="s">
        <v>264</v>
      </c>
      <c r="G95" s="206" t="s">
        <v>168</v>
      </c>
      <c r="H95" s="207"/>
      <c r="I95" s="545"/>
      <c r="K95" s="184"/>
      <c r="L95" s="297" t="s">
        <v>1717</v>
      </c>
      <c r="M95" s="176"/>
      <c r="N95" s="206" t="s">
        <v>193</v>
      </c>
      <c r="O95" s="206" t="s">
        <v>439</v>
      </c>
      <c r="P95" s="206" t="s">
        <v>162</v>
      </c>
      <c r="Q95" s="206" t="s">
        <v>161</v>
      </c>
      <c r="R95" s="207"/>
      <c r="S95" s="545"/>
      <c r="U95" s="184"/>
      <c r="V95" s="297" t="s">
        <v>1720</v>
      </c>
      <c r="W95" s="176"/>
      <c r="X95" s="206" t="s">
        <v>193</v>
      </c>
      <c r="Y95" s="206" t="s">
        <v>150</v>
      </c>
      <c r="Z95" s="206" t="s">
        <v>452</v>
      </c>
      <c r="AA95" s="206" t="s">
        <v>161</v>
      </c>
      <c r="AB95" s="207"/>
      <c r="AC95" s="545"/>
      <c r="AO95" s="184"/>
      <c r="AP95" s="297" t="s">
        <v>1722</v>
      </c>
      <c r="AQ95" s="176"/>
      <c r="AR95" s="206" t="s">
        <v>193</v>
      </c>
      <c r="AS95" s="206" t="s">
        <v>197</v>
      </c>
      <c r="AT95" s="206" t="s">
        <v>208</v>
      </c>
      <c r="AU95" s="206" t="s">
        <v>349</v>
      </c>
      <c r="AV95" s="207"/>
      <c r="AW95" s="545"/>
      <c r="AY95" s="306"/>
      <c r="AZ95" s="297" t="s">
        <v>1724</v>
      </c>
      <c r="BA95" s="176"/>
      <c r="BB95" s="178" t="s">
        <v>1206</v>
      </c>
      <c r="BC95" s="258" t="s">
        <v>150</v>
      </c>
      <c r="BD95" s="258" t="s">
        <v>480</v>
      </c>
      <c r="BE95" s="258" t="s">
        <v>161</v>
      </c>
      <c r="BF95" s="266"/>
      <c r="BG95" s="545"/>
      <c r="BI95" s="306"/>
      <c r="BJ95" s="297" t="s">
        <v>1730</v>
      </c>
      <c r="BK95" s="176"/>
      <c r="BL95" s="178" t="s">
        <v>416</v>
      </c>
      <c r="BM95" s="178" t="s">
        <v>489</v>
      </c>
      <c r="BN95" s="178" t="s">
        <v>485</v>
      </c>
      <c r="BO95" s="178" t="s">
        <v>483</v>
      </c>
      <c r="BP95" s="207"/>
      <c r="BQ95" s="545"/>
      <c r="BS95" s="47"/>
      <c r="BT95" s="47"/>
      <c r="BU95" s="47"/>
      <c r="BV95" s="47"/>
      <c r="BW95" s="47"/>
      <c r="BX95" s="47"/>
      <c r="BY95" s="47"/>
      <c r="BZ95" s="47"/>
      <c r="CA95" s="47"/>
      <c r="CB95" s="47"/>
      <c r="CC95" s="47"/>
    </row>
    <row r="96" spans="1:81" s="27" customFormat="1" thickBot="1">
      <c r="A96" s="184"/>
      <c r="B96" s="296" t="s">
        <v>1715</v>
      </c>
      <c r="C96" s="176"/>
      <c r="D96" s="206" t="s">
        <v>175</v>
      </c>
      <c r="E96" s="206" t="s">
        <v>150</v>
      </c>
      <c r="F96" s="206" t="s">
        <v>397</v>
      </c>
      <c r="G96" s="206" t="s">
        <v>168</v>
      </c>
      <c r="H96" s="207"/>
      <c r="I96" s="545"/>
      <c r="K96" s="184"/>
      <c r="L96" s="297" t="s">
        <v>1718</v>
      </c>
      <c r="M96" s="176"/>
      <c r="N96" s="206" t="s">
        <v>175</v>
      </c>
      <c r="O96" s="206" t="s">
        <v>150</v>
      </c>
      <c r="P96" s="206" t="s">
        <v>209</v>
      </c>
      <c r="Q96" s="206" t="s">
        <v>348</v>
      </c>
      <c r="R96" s="207" t="s">
        <v>440</v>
      </c>
      <c r="S96" s="545"/>
      <c r="U96" s="186"/>
      <c r="V96" s="299" t="s">
        <v>1721</v>
      </c>
      <c r="W96" s="187"/>
      <c r="X96" s="208" t="s">
        <v>175</v>
      </c>
      <c r="Y96" s="208" t="s">
        <v>150</v>
      </c>
      <c r="Z96" s="208" t="s">
        <v>453</v>
      </c>
      <c r="AA96" s="208" t="s">
        <v>161</v>
      </c>
      <c r="AB96" s="209"/>
      <c r="AC96" s="546"/>
      <c r="AO96" s="184"/>
      <c r="AP96" s="297" t="s">
        <v>1722</v>
      </c>
      <c r="AQ96" s="176"/>
      <c r="AR96" s="206" t="s">
        <v>175</v>
      </c>
      <c r="AS96" s="206" t="s">
        <v>197</v>
      </c>
      <c r="AT96" s="206" t="s">
        <v>208</v>
      </c>
      <c r="AU96" s="206" t="s">
        <v>214</v>
      </c>
      <c r="AV96" s="207"/>
      <c r="AW96" s="545"/>
      <c r="AY96" s="306"/>
      <c r="AZ96" s="297" t="s">
        <v>1725</v>
      </c>
      <c r="BA96" s="176"/>
      <c r="BB96" s="178" t="s">
        <v>417</v>
      </c>
      <c r="BC96" s="258" t="s">
        <v>150</v>
      </c>
      <c r="BD96" s="258" t="s">
        <v>236</v>
      </c>
      <c r="BE96" s="258" t="s">
        <v>161</v>
      </c>
      <c r="BF96" s="266"/>
      <c r="BG96" s="545"/>
      <c r="BI96" s="306"/>
      <c r="BJ96" s="297" t="s">
        <v>1730</v>
      </c>
      <c r="BK96" s="176"/>
      <c r="BL96" s="178" t="s">
        <v>417</v>
      </c>
      <c r="BM96" s="178" t="s">
        <v>490</v>
      </c>
      <c r="BN96" s="178" t="s">
        <v>486</v>
      </c>
      <c r="BO96" s="178" t="s">
        <v>488</v>
      </c>
      <c r="BP96" s="207"/>
      <c r="BQ96" s="545"/>
      <c r="BS96" s="47"/>
      <c r="BT96" s="47"/>
      <c r="BU96" s="47"/>
      <c r="BV96" s="47"/>
      <c r="BW96" s="47"/>
      <c r="BX96" s="47"/>
      <c r="BY96" s="47"/>
      <c r="BZ96" s="47"/>
      <c r="CA96" s="47"/>
      <c r="CB96" s="47"/>
      <c r="CC96" s="47"/>
    </row>
    <row r="97" spans="1:81" s="27" customFormat="1" thickBot="1">
      <c r="A97" s="184"/>
      <c r="B97" s="296" t="s">
        <v>1715</v>
      </c>
      <c r="C97" s="176"/>
      <c r="D97" s="206" t="s">
        <v>203</v>
      </c>
      <c r="E97" s="206" t="s">
        <v>166</v>
      </c>
      <c r="F97" s="206" t="s">
        <v>398</v>
      </c>
      <c r="G97" s="206" t="s">
        <v>348</v>
      </c>
      <c r="H97" s="207"/>
      <c r="I97" s="545"/>
      <c r="K97" s="184"/>
      <c r="L97" s="297" t="s">
        <v>1718</v>
      </c>
      <c r="M97" s="176"/>
      <c r="N97" s="206" t="s">
        <v>203</v>
      </c>
      <c r="O97" s="206" t="s">
        <v>150</v>
      </c>
      <c r="P97" s="206" t="s">
        <v>162</v>
      </c>
      <c r="Q97" s="206" t="s">
        <v>214</v>
      </c>
      <c r="R97" s="207" t="s">
        <v>440</v>
      </c>
      <c r="S97" s="545"/>
      <c r="AO97" s="184"/>
      <c r="AP97" s="297" t="s">
        <v>1722</v>
      </c>
      <c r="AQ97" s="176"/>
      <c r="AR97" s="206" t="s">
        <v>203</v>
      </c>
      <c r="AS97" s="206" t="s">
        <v>197</v>
      </c>
      <c r="AT97" s="206" t="s">
        <v>208</v>
      </c>
      <c r="AU97" s="206" t="s">
        <v>214</v>
      </c>
      <c r="AV97" s="207"/>
      <c r="AW97" s="545"/>
      <c r="AY97" s="306"/>
      <c r="AZ97" s="297" t="s">
        <v>1726</v>
      </c>
      <c r="BA97" s="176"/>
      <c r="BB97" s="178" t="s">
        <v>1207</v>
      </c>
      <c r="BC97" s="258" t="s">
        <v>150</v>
      </c>
      <c r="BD97" s="258" t="s">
        <v>478</v>
      </c>
      <c r="BE97" s="258" t="s">
        <v>161</v>
      </c>
      <c r="BF97" s="266"/>
      <c r="BG97" s="545"/>
      <c r="BI97" s="305"/>
      <c r="BJ97" s="299" t="s">
        <v>1730</v>
      </c>
      <c r="BK97" s="187"/>
      <c r="BL97" s="210" t="s">
        <v>436</v>
      </c>
      <c r="BM97" s="210" t="s">
        <v>310</v>
      </c>
      <c r="BN97" s="210" t="s">
        <v>487</v>
      </c>
      <c r="BO97" s="210" t="s">
        <v>444</v>
      </c>
      <c r="BP97" s="209"/>
      <c r="BQ97" s="546"/>
      <c r="BS97" s="47"/>
      <c r="BT97" s="47"/>
      <c r="BU97" s="47"/>
      <c r="BV97" s="47"/>
      <c r="BW97" s="47"/>
      <c r="BX97" s="47"/>
      <c r="BY97" s="47"/>
      <c r="BZ97" s="47"/>
      <c r="CA97" s="47"/>
      <c r="CB97" s="47"/>
      <c r="CC97" s="47"/>
    </row>
    <row r="98" spans="1:81" s="27" customFormat="1" thickBot="1">
      <c r="A98" s="184"/>
      <c r="B98" s="296" t="s">
        <v>1715</v>
      </c>
      <c r="C98" s="176"/>
      <c r="D98" s="206" t="s">
        <v>200</v>
      </c>
      <c r="E98" s="206" t="s">
        <v>166</v>
      </c>
      <c r="F98" s="206" t="s">
        <v>399</v>
      </c>
      <c r="G98" s="206" t="s">
        <v>365</v>
      </c>
      <c r="H98" s="207"/>
      <c r="I98" s="545"/>
      <c r="K98" s="184"/>
      <c r="L98" s="297" t="s">
        <v>1718</v>
      </c>
      <c r="M98" s="176"/>
      <c r="N98" s="206" t="s">
        <v>200</v>
      </c>
      <c r="O98" s="206" t="s">
        <v>150</v>
      </c>
      <c r="P98" s="206" t="s">
        <v>162</v>
      </c>
      <c r="Q98" s="206" t="s">
        <v>365</v>
      </c>
      <c r="R98" s="207"/>
      <c r="S98" s="545"/>
      <c r="AO98" s="186"/>
      <c r="AP98" s="299" t="s">
        <v>1722</v>
      </c>
      <c r="AQ98" s="187"/>
      <c r="AR98" s="208" t="s">
        <v>200</v>
      </c>
      <c r="AS98" s="208" t="s">
        <v>197</v>
      </c>
      <c r="AT98" s="208" t="s">
        <v>208</v>
      </c>
      <c r="AU98" s="208" t="s">
        <v>214</v>
      </c>
      <c r="AV98" s="209"/>
      <c r="AW98" s="546"/>
      <c r="AY98" s="306"/>
      <c r="AZ98" s="297" t="s">
        <v>1727</v>
      </c>
      <c r="BA98" s="176"/>
      <c r="BB98" s="178" t="s">
        <v>1208</v>
      </c>
      <c r="BC98" s="258" t="s">
        <v>150</v>
      </c>
      <c r="BD98" s="258" t="s">
        <v>480</v>
      </c>
      <c r="BE98" s="258" t="s">
        <v>161</v>
      </c>
      <c r="BF98" s="266"/>
      <c r="BG98" s="545"/>
      <c r="BS98" s="47"/>
      <c r="BT98" s="47"/>
      <c r="BU98" s="47"/>
      <c r="BV98" s="47"/>
      <c r="BW98" s="47"/>
      <c r="BX98" s="47"/>
      <c r="BY98" s="47"/>
      <c r="BZ98" s="47"/>
      <c r="CA98" s="47"/>
      <c r="CB98" s="47"/>
      <c r="CC98" s="47"/>
    </row>
    <row r="99" spans="1:81" s="27" customFormat="1" thickBot="1">
      <c r="A99" s="184"/>
      <c r="B99" s="296" t="s">
        <v>1715</v>
      </c>
      <c r="C99" s="176"/>
      <c r="D99" s="206" t="s">
        <v>380</v>
      </c>
      <c r="E99" s="206" t="s">
        <v>166</v>
      </c>
      <c r="F99" s="206" t="s">
        <v>399</v>
      </c>
      <c r="G99" s="206" t="s">
        <v>214</v>
      </c>
      <c r="H99" s="207"/>
      <c r="I99" s="545"/>
      <c r="K99" s="186"/>
      <c r="L99" s="299" t="s">
        <v>1718</v>
      </c>
      <c r="M99" s="187"/>
      <c r="N99" s="208" t="s">
        <v>380</v>
      </c>
      <c r="O99" s="208" t="s">
        <v>150</v>
      </c>
      <c r="P99" s="208" t="s">
        <v>433</v>
      </c>
      <c r="Q99" s="208" t="s">
        <v>172</v>
      </c>
      <c r="R99" s="209"/>
      <c r="S99" s="546"/>
      <c r="AY99" s="305"/>
      <c r="AZ99" s="299" t="s">
        <v>1728</v>
      </c>
      <c r="BA99" s="187"/>
      <c r="BB99" s="182" t="s">
        <v>1209</v>
      </c>
      <c r="BC99" s="260" t="s">
        <v>150</v>
      </c>
      <c r="BD99" s="260" t="s">
        <v>236</v>
      </c>
      <c r="BE99" s="260" t="s">
        <v>161</v>
      </c>
      <c r="BF99" s="265"/>
      <c r="BG99" s="546"/>
      <c r="BS99" s="47"/>
      <c r="BT99" s="47"/>
      <c r="BU99" s="47"/>
      <c r="BV99" s="47"/>
      <c r="BW99" s="47"/>
      <c r="BX99" s="47"/>
      <c r="BY99" s="47"/>
      <c r="BZ99" s="47"/>
      <c r="CA99" s="47"/>
      <c r="CB99" s="47"/>
      <c r="CC99" s="47"/>
    </row>
    <row r="100" spans="1:81" s="27" customFormat="1" ht="15.75">
      <c r="A100" s="184"/>
      <c r="B100" s="296" t="s">
        <v>1715</v>
      </c>
      <c r="C100" s="176"/>
      <c r="D100" s="206" t="s">
        <v>195</v>
      </c>
      <c r="E100" s="206" t="s">
        <v>166</v>
      </c>
      <c r="F100" s="206" t="s">
        <v>400</v>
      </c>
      <c r="G100" s="206" t="s">
        <v>172</v>
      </c>
      <c r="H100" s="207"/>
      <c r="I100" s="545"/>
      <c r="BS100" s="47"/>
      <c r="BT100" s="47"/>
      <c r="BU100" s="47"/>
      <c r="BV100" s="47"/>
      <c r="BW100" s="47"/>
      <c r="BX100" s="47"/>
      <c r="BY100" s="47"/>
      <c r="BZ100" s="47"/>
      <c r="CA100" s="47"/>
      <c r="CB100" s="47"/>
      <c r="CC100" s="47"/>
    </row>
    <row r="101" spans="1:81" s="27" customFormat="1" ht="15.75">
      <c r="A101" s="184"/>
      <c r="B101" s="296" t="s">
        <v>1715</v>
      </c>
      <c r="C101" s="176"/>
      <c r="D101" s="206" t="s">
        <v>213</v>
      </c>
      <c r="E101" s="206" t="s">
        <v>150</v>
      </c>
      <c r="F101" s="206" t="s">
        <v>401</v>
      </c>
      <c r="G101" s="206" t="s">
        <v>168</v>
      </c>
      <c r="H101" s="207"/>
      <c r="I101" s="545"/>
      <c r="BS101" s="47"/>
      <c r="BT101" s="47"/>
      <c r="BU101" s="47"/>
      <c r="BV101" s="47"/>
      <c r="BW101" s="47"/>
      <c r="BX101" s="47"/>
      <c r="BY101" s="47"/>
      <c r="BZ101" s="47"/>
      <c r="CA101" s="47"/>
      <c r="CB101" s="47"/>
      <c r="CC101" s="47"/>
    </row>
    <row r="102" spans="1:81" s="27" customFormat="1" ht="15.75">
      <c r="A102" s="184"/>
      <c r="B102" s="296" t="s">
        <v>1715</v>
      </c>
      <c r="C102" s="176"/>
      <c r="D102" s="206" t="s">
        <v>402</v>
      </c>
      <c r="E102" s="206" t="s">
        <v>166</v>
      </c>
      <c r="F102" s="206" t="s">
        <v>403</v>
      </c>
      <c r="G102" s="206" t="s">
        <v>168</v>
      </c>
      <c r="H102" s="207"/>
      <c r="I102" s="545"/>
      <c r="BS102" s="47"/>
      <c r="BT102" s="47"/>
      <c r="BU102" s="47"/>
      <c r="BV102" s="47"/>
      <c r="BW102" s="47"/>
      <c r="BX102" s="47"/>
      <c r="BY102" s="47"/>
      <c r="BZ102" s="47"/>
      <c r="CA102" s="47"/>
      <c r="CB102" s="47"/>
      <c r="CC102" s="47"/>
    </row>
    <row r="103" spans="1:81" s="27" customFormat="1" ht="15.75">
      <c r="A103" s="184"/>
      <c r="B103" s="296" t="s">
        <v>1715</v>
      </c>
      <c r="C103" s="176"/>
      <c r="D103" s="206" t="s">
        <v>404</v>
      </c>
      <c r="E103" s="206" t="s">
        <v>150</v>
      </c>
      <c r="F103" s="206" t="s">
        <v>405</v>
      </c>
      <c r="G103" s="206" t="s">
        <v>348</v>
      </c>
      <c r="H103" s="207"/>
      <c r="I103" s="545"/>
      <c r="BS103" s="47"/>
      <c r="BT103" s="47"/>
      <c r="BU103" s="47"/>
      <c r="BV103" s="47"/>
      <c r="BW103" s="47"/>
      <c r="BX103" s="47"/>
      <c r="BY103" s="47"/>
      <c r="BZ103" s="47"/>
      <c r="CA103" s="47"/>
      <c r="CB103" s="47"/>
      <c r="CC103" s="47"/>
    </row>
    <row r="104" spans="1:81" s="27" customFormat="1" thickBot="1">
      <c r="A104" s="186"/>
      <c r="B104" s="298" t="s">
        <v>1715</v>
      </c>
      <c r="C104" s="187"/>
      <c r="D104" s="208" t="s">
        <v>406</v>
      </c>
      <c r="E104" s="208" t="s">
        <v>150</v>
      </c>
      <c r="F104" s="208" t="s">
        <v>407</v>
      </c>
      <c r="G104" s="208" t="s">
        <v>214</v>
      </c>
      <c r="H104" s="209"/>
      <c r="I104" s="546"/>
      <c r="BS104" s="47"/>
      <c r="BT104" s="47"/>
      <c r="BU104" s="47"/>
      <c r="BV104" s="47"/>
      <c r="BW104" s="47"/>
      <c r="BX104" s="47"/>
      <c r="BY104" s="47"/>
      <c r="BZ104" s="47"/>
      <c r="CA104" s="47"/>
      <c r="CB104" s="47"/>
      <c r="CC104" s="47"/>
    </row>
    <row r="105" spans="1:81" s="27" customFormat="1" ht="17.25" customHeight="1">
      <c r="BS105" s="47"/>
      <c r="BT105" s="47"/>
      <c r="BU105" s="47"/>
      <c r="BV105" s="47"/>
      <c r="BW105" s="47"/>
      <c r="BX105" s="47"/>
      <c r="BY105" s="47"/>
      <c r="BZ105" s="47"/>
      <c r="CA105" s="47"/>
      <c r="CB105" s="47"/>
      <c r="CC105" s="47"/>
    </row>
    <row r="106" spans="1:81" s="27" customFormat="1" ht="16.5" customHeight="1" thickBot="1">
      <c r="A106" s="430" t="s">
        <v>412</v>
      </c>
      <c r="B106" s="430"/>
      <c r="C106" s="430"/>
      <c r="D106" s="430"/>
      <c r="E106" s="430"/>
      <c r="F106" s="430"/>
      <c r="G106" s="430"/>
      <c r="BS106" s="47"/>
      <c r="BT106" s="47"/>
      <c r="BU106" s="47"/>
      <c r="BV106" s="47"/>
      <c r="BW106" s="47"/>
      <c r="BX106" s="47"/>
      <c r="BY106" s="47"/>
      <c r="BZ106" s="47"/>
      <c r="CA106" s="47"/>
      <c r="CB106" s="47"/>
      <c r="CC106" s="47"/>
    </row>
    <row r="107" spans="1:81" s="27" customFormat="1" thickBot="1">
      <c r="A107" s="458" t="s">
        <v>459</v>
      </c>
      <c r="B107" s="459"/>
      <c r="C107" s="459"/>
      <c r="D107" s="459"/>
      <c r="E107" s="459"/>
      <c r="F107" s="459"/>
      <c r="G107" s="459"/>
      <c r="H107" s="460"/>
      <c r="K107" s="458" t="s">
        <v>460</v>
      </c>
      <c r="L107" s="459"/>
      <c r="M107" s="459"/>
      <c r="N107" s="459"/>
      <c r="O107" s="459"/>
      <c r="P107" s="459"/>
      <c r="Q107" s="459"/>
      <c r="R107" s="460"/>
      <c r="U107" s="458" t="s">
        <v>1267</v>
      </c>
      <c r="V107" s="459"/>
      <c r="W107" s="459"/>
      <c r="X107" s="459"/>
      <c r="Y107" s="459"/>
      <c r="Z107" s="459"/>
      <c r="AA107" s="459"/>
      <c r="AB107" s="460"/>
      <c r="AE107" s="458" t="s">
        <v>1268</v>
      </c>
      <c r="AF107" s="459"/>
      <c r="AG107" s="459"/>
      <c r="AH107" s="459"/>
      <c r="AI107" s="459"/>
      <c r="AJ107" s="459"/>
      <c r="AK107" s="459"/>
      <c r="AL107" s="460"/>
      <c r="AO107" s="458" t="s">
        <v>1269</v>
      </c>
      <c r="AP107" s="459"/>
      <c r="AQ107" s="459"/>
      <c r="AR107" s="459"/>
      <c r="AS107" s="459"/>
      <c r="AT107" s="459"/>
      <c r="AU107" s="459"/>
      <c r="AV107" s="460"/>
      <c r="AY107" s="458" t="s">
        <v>1270</v>
      </c>
      <c r="AZ107" s="459"/>
      <c r="BA107" s="459"/>
      <c r="BB107" s="459"/>
      <c r="BC107" s="459"/>
      <c r="BD107" s="459"/>
      <c r="BE107" s="459"/>
      <c r="BF107" s="460"/>
      <c r="BI107" s="458" t="s">
        <v>1271</v>
      </c>
      <c r="BJ107" s="459"/>
      <c r="BK107" s="459"/>
      <c r="BL107" s="459"/>
      <c r="BM107" s="459"/>
      <c r="BN107" s="459"/>
      <c r="BO107" s="459"/>
      <c r="BP107" s="460"/>
      <c r="BS107" s="509"/>
      <c r="BT107" s="509"/>
      <c r="BU107" s="509"/>
      <c r="BV107" s="509"/>
      <c r="BW107" s="509"/>
      <c r="BX107" s="509"/>
      <c r="BY107" s="509"/>
      <c r="BZ107" s="509"/>
      <c r="CA107" s="47"/>
      <c r="CB107" s="47"/>
      <c r="CC107" s="47"/>
    </row>
    <row r="108" spans="1:81" s="27" customFormat="1" ht="31.5">
      <c r="A108" s="461" t="s">
        <v>393</v>
      </c>
      <c r="B108" s="462"/>
      <c r="C108" s="462"/>
      <c r="D108" s="462" t="s">
        <v>410</v>
      </c>
      <c r="E108" s="462" t="s">
        <v>395</v>
      </c>
      <c r="F108" s="462" t="s">
        <v>233</v>
      </c>
      <c r="G108" s="482" t="s">
        <v>414</v>
      </c>
      <c r="H108" s="465" t="s">
        <v>415</v>
      </c>
      <c r="I108" s="167" t="s">
        <v>868</v>
      </c>
      <c r="K108" s="461" t="s">
        <v>393</v>
      </c>
      <c r="L108" s="462"/>
      <c r="M108" s="462"/>
      <c r="N108" s="462" t="s">
        <v>410</v>
      </c>
      <c r="O108" s="462" t="s">
        <v>395</v>
      </c>
      <c r="P108" s="462" t="s">
        <v>233</v>
      </c>
      <c r="Q108" s="482" t="s">
        <v>414</v>
      </c>
      <c r="R108" s="465" t="s">
        <v>415</v>
      </c>
      <c r="S108" s="167" t="s">
        <v>1598</v>
      </c>
      <c r="U108" s="461" t="s">
        <v>393</v>
      </c>
      <c r="V108" s="462"/>
      <c r="W108" s="462"/>
      <c r="X108" s="462" t="s">
        <v>410</v>
      </c>
      <c r="Y108" s="462" t="s">
        <v>395</v>
      </c>
      <c r="Z108" s="462" t="s">
        <v>233</v>
      </c>
      <c r="AA108" s="482" t="s">
        <v>414</v>
      </c>
      <c r="AB108" s="465" t="s">
        <v>415</v>
      </c>
      <c r="AC108" s="167" t="s">
        <v>869</v>
      </c>
      <c r="AE108" s="461" t="s">
        <v>393</v>
      </c>
      <c r="AF108" s="462"/>
      <c r="AG108" s="462"/>
      <c r="AH108" s="462" t="s">
        <v>410</v>
      </c>
      <c r="AI108" s="462" t="s">
        <v>395</v>
      </c>
      <c r="AJ108" s="462" t="s">
        <v>233</v>
      </c>
      <c r="AK108" s="482" t="s">
        <v>414</v>
      </c>
      <c r="AL108" s="465" t="s">
        <v>415</v>
      </c>
      <c r="AM108" s="167" t="s">
        <v>870</v>
      </c>
      <c r="AO108" s="461" t="s">
        <v>393</v>
      </c>
      <c r="AP108" s="462"/>
      <c r="AQ108" s="462"/>
      <c r="AR108" s="462" t="s">
        <v>410</v>
      </c>
      <c r="AS108" s="462" t="s">
        <v>395</v>
      </c>
      <c r="AT108" s="462" t="s">
        <v>233</v>
      </c>
      <c r="AU108" s="482" t="s">
        <v>414</v>
      </c>
      <c r="AV108" s="465" t="s">
        <v>415</v>
      </c>
      <c r="AW108" s="167" t="s">
        <v>871</v>
      </c>
      <c r="AY108" s="461" t="s">
        <v>393</v>
      </c>
      <c r="AZ108" s="462"/>
      <c r="BA108" s="462"/>
      <c r="BB108" s="462" t="s">
        <v>410</v>
      </c>
      <c r="BC108" s="462" t="s">
        <v>395</v>
      </c>
      <c r="BD108" s="462" t="s">
        <v>233</v>
      </c>
      <c r="BE108" s="482" t="s">
        <v>414</v>
      </c>
      <c r="BF108" s="465" t="s">
        <v>415</v>
      </c>
      <c r="BG108" s="167" t="s">
        <v>1601</v>
      </c>
      <c r="BI108" s="461" t="s">
        <v>393</v>
      </c>
      <c r="BJ108" s="462"/>
      <c r="BK108" s="462"/>
      <c r="BL108" s="462" t="s">
        <v>410</v>
      </c>
      <c r="BM108" s="462" t="s">
        <v>395</v>
      </c>
      <c r="BN108" s="462" t="s">
        <v>233</v>
      </c>
      <c r="BO108" s="482" t="s">
        <v>414</v>
      </c>
      <c r="BP108" s="465" t="s">
        <v>415</v>
      </c>
      <c r="BQ108" s="167" t="s">
        <v>1600</v>
      </c>
      <c r="BS108" s="510"/>
      <c r="BT108" s="510"/>
      <c r="BU108" s="510"/>
      <c r="BV108" s="510"/>
      <c r="BW108" s="510"/>
      <c r="BX108" s="510"/>
      <c r="BY108" s="511"/>
      <c r="BZ108" s="511"/>
      <c r="CA108" s="46"/>
      <c r="CB108" s="47"/>
      <c r="CC108" s="47"/>
    </row>
    <row r="109" spans="1:81" s="27" customFormat="1" ht="128.25">
      <c r="A109" s="463"/>
      <c r="B109" s="464"/>
      <c r="C109" s="464"/>
      <c r="D109" s="464"/>
      <c r="E109" s="464"/>
      <c r="F109" s="464"/>
      <c r="G109" s="464"/>
      <c r="H109" s="466"/>
      <c r="I109" s="581" t="s">
        <v>2202</v>
      </c>
      <c r="K109" s="463"/>
      <c r="L109" s="464"/>
      <c r="M109" s="464"/>
      <c r="N109" s="464"/>
      <c r="O109" s="464"/>
      <c r="P109" s="464"/>
      <c r="Q109" s="464"/>
      <c r="R109" s="466"/>
      <c r="S109" s="581" t="s">
        <v>2202</v>
      </c>
      <c r="U109" s="463"/>
      <c r="V109" s="464"/>
      <c r="W109" s="464"/>
      <c r="X109" s="464"/>
      <c r="Y109" s="464"/>
      <c r="Z109" s="464"/>
      <c r="AA109" s="464"/>
      <c r="AB109" s="466"/>
      <c r="AC109" s="581" t="s">
        <v>2202</v>
      </c>
      <c r="AE109" s="463"/>
      <c r="AF109" s="464"/>
      <c r="AG109" s="464"/>
      <c r="AH109" s="464"/>
      <c r="AI109" s="464"/>
      <c r="AJ109" s="464"/>
      <c r="AK109" s="464"/>
      <c r="AL109" s="466"/>
      <c r="AM109" s="581" t="s">
        <v>2202</v>
      </c>
      <c r="AO109" s="463"/>
      <c r="AP109" s="464"/>
      <c r="AQ109" s="464"/>
      <c r="AR109" s="464"/>
      <c r="AS109" s="464"/>
      <c r="AT109" s="464"/>
      <c r="AU109" s="464"/>
      <c r="AV109" s="466"/>
      <c r="AW109" s="581" t="s">
        <v>2202</v>
      </c>
      <c r="AY109" s="463"/>
      <c r="AZ109" s="464"/>
      <c r="BA109" s="464"/>
      <c r="BB109" s="464"/>
      <c r="BC109" s="464"/>
      <c r="BD109" s="464"/>
      <c r="BE109" s="464"/>
      <c r="BF109" s="466"/>
      <c r="BG109" s="581" t="s">
        <v>2202</v>
      </c>
      <c r="BI109" s="463"/>
      <c r="BJ109" s="464"/>
      <c r="BK109" s="464"/>
      <c r="BL109" s="464"/>
      <c r="BM109" s="464"/>
      <c r="BN109" s="464"/>
      <c r="BO109" s="464"/>
      <c r="BP109" s="466"/>
      <c r="BQ109" s="581" t="s">
        <v>2202</v>
      </c>
      <c r="BS109" s="510"/>
      <c r="BT109" s="510"/>
      <c r="BU109" s="510"/>
      <c r="BV109" s="510"/>
      <c r="BW109" s="510"/>
      <c r="BX109" s="510"/>
      <c r="BY109" s="510"/>
      <c r="BZ109" s="511"/>
      <c r="CA109" s="318"/>
      <c r="CB109" s="47"/>
      <c r="CC109" s="47"/>
    </row>
    <row r="110" spans="1:81" s="27" customFormat="1" thickBot="1">
      <c r="A110" s="184"/>
      <c r="B110" s="297" t="s">
        <v>1714</v>
      </c>
      <c r="C110" s="176"/>
      <c r="D110" s="211" t="s">
        <v>309</v>
      </c>
      <c r="E110" s="211" t="s">
        <v>424</v>
      </c>
      <c r="F110" s="200" t="s">
        <v>264</v>
      </c>
      <c r="G110" s="211" t="s">
        <v>161</v>
      </c>
      <c r="H110" s="201" t="s">
        <v>45</v>
      </c>
      <c r="I110" s="572"/>
      <c r="K110" s="184"/>
      <c r="L110" s="297" t="s">
        <v>1716</v>
      </c>
      <c r="M110" s="176"/>
      <c r="N110" s="211" t="s">
        <v>309</v>
      </c>
      <c r="O110" s="211" t="s">
        <v>445</v>
      </c>
      <c r="P110" s="200" t="s">
        <v>438</v>
      </c>
      <c r="Q110" s="211" t="s">
        <v>423</v>
      </c>
      <c r="R110" s="201" t="s">
        <v>45</v>
      </c>
      <c r="S110" s="572"/>
      <c r="U110" s="184"/>
      <c r="V110" s="297" t="s">
        <v>1719</v>
      </c>
      <c r="W110" s="176"/>
      <c r="X110" s="211" t="s">
        <v>309</v>
      </c>
      <c r="Y110" s="211" t="s">
        <v>310</v>
      </c>
      <c r="Z110" s="211" t="s">
        <v>292</v>
      </c>
      <c r="AA110" s="211" t="s">
        <v>454</v>
      </c>
      <c r="AB110" s="201" t="s">
        <v>45</v>
      </c>
      <c r="AC110" s="572"/>
      <c r="AE110" s="186"/>
      <c r="AF110" s="299" t="s">
        <v>1721</v>
      </c>
      <c r="AG110" s="187"/>
      <c r="AH110" s="202" t="s">
        <v>173</v>
      </c>
      <c r="AI110" s="203" t="s">
        <v>310</v>
      </c>
      <c r="AJ110" s="203" t="s">
        <v>472</v>
      </c>
      <c r="AK110" s="202" t="s">
        <v>161</v>
      </c>
      <c r="AL110" s="204" t="s">
        <v>473</v>
      </c>
      <c r="AM110" s="598"/>
      <c r="AO110" s="186"/>
      <c r="AP110" s="299" t="s">
        <v>1722</v>
      </c>
      <c r="AQ110" s="187"/>
      <c r="AR110" s="203" t="s">
        <v>309</v>
      </c>
      <c r="AS110" s="203" t="s">
        <v>462</v>
      </c>
      <c r="AT110" s="203" t="s">
        <v>463</v>
      </c>
      <c r="AU110" s="203" t="s">
        <v>464</v>
      </c>
      <c r="AV110" s="204" t="s">
        <v>45</v>
      </c>
      <c r="AW110" s="598"/>
      <c r="AY110" s="306"/>
      <c r="AZ110" s="297" t="s">
        <v>1723</v>
      </c>
      <c r="BA110" s="176"/>
      <c r="BB110" s="197" t="s">
        <v>309</v>
      </c>
      <c r="BC110" s="197" t="s">
        <v>310</v>
      </c>
      <c r="BD110" s="197" t="s">
        <v>479</v>
      </c>
      <c r="BE110" s="197" t="s">
        <v>427</v>
      </c>
      <c r="BF110" s="268" t="s">
        <v>45</v>
      </c>
      <c r="BG110" s="572"/>
      <c r="BI110" s="306"/>
      <c r="BJ110" s="297" t="s">
        <v>1729</v>
      </c>
      <c r="BK110" s="176"/>
      <c r="BL110" s="197" t="s">
        <v>309</v>
      </c>
      <c r="BM110" s="197" t="s">
        <v>310</v>
      </c>
      <c r="BN110" s="197" t="s">
        <v>484</v>
      </c>
      <c r="BO110" s="197" t="s">
        <v>427</v>
      </c>
      <c r="BP110" s="212" t="s">
        <v>473</v>
      </c>
      <c r="BQ110" s="572"/>
      <c r="BS110" s="319"/>
      <c r="BT110" s="224"/>
      <c r="BU110" s="158"/>
      <c r="BV110" s="159"/>
      <c r="BW110" s="159"/>
      <c r="BX110" s="159"/>
      <c r="BY110" s="159"/>
      <c r="BZ110" s="159"/>
      <c r="CA110" s="158"/>
      <c r="CB110" s="47"/>
      <c r="CC110" s="47"/>
    </row>
    <row r="111" spans="1:81" s="27" customFormat="1" ht="15.75">
      <c r="A111" s="184"/>
      <c r="B111" s="297" t="s">
        <v>1715</v>
      </c>
      <c r="C111" s="176"/>
      <c r="D111" s="213" t="s">
        <v>416</v>
      </c>
      <c r="E111" s="213" t="s">
        <v>308</v>
      </c>
      <c r="F111" s="206" t="s">
        <v>264</v>
      </c>
      <c r="G111" s="213" t="s">
        <v>168</v>
      </c>
      <c r="H111" s="207" t="s">
        <v>45</v>
      </c>
      <c r="I111" s="545"/>
      <c r="K111" s="184"/>
      <c r="L111" s="297" t="s">
        <v>1717</v>
      </c>
      <c r="M111" s="176"/>
      <c r="N111" s="213" t="s">
        <v>416</v>
      </c>
      <c r="O111" s="213" t="s">
        <v>446</v>
      </c>
      <c r="P111" s="206" t="s">
        <v>162</v>
      </c>
      <c r="Q111" s="213" t="s">
        <v>427</v>
      </c>
      <c r="R111" s="207" t="s">
        <v>45</v>
      </c>
      <c r="S111" s="545"/>
      <c r="U111" s="184"/>
      <c r="V111" s="297" t="s">
        <v>1720</v>
      </c>
      <c r="W111" s="176"/>
      <c r="X111" s="213" t="s">
        <v>416</v>
      </c>
      <c r="Y111" s="213" t="s">
        <v>310</v>
      </c>
      <c r="Z111" s="213" t="s">
        <v>456</v>
      </c>
      <c r="AA111" s="213" t="s">
        <v>455</v>
      </c>
      <c r="AB111" s="207" t="s">
        <v>45</v>
      </c>
      <c r="AC111" s="545"/>
      <c r="AY111" s="306"/>
      <c r="AZ111" s="297" t="s">
        <v>1724</v>
      </c>
      <c r="BA111" s="176"/>
      <c r="BB111" s="178" t="s">
        <v>416</v>
      </c>
      <c r="BC111" s="178" t="s">
        <v>310</v>
      </c>
      <c r="BD111" s="178" t="s">
        <v>481</v>
      </c>
      <c r="BE111" s="178" t="s">
        <v>427</v>
      </c>
      <c r="BF111" s="266" t="s">
        <v>45</v>
      </c>
      <c r="BG111" s="545"/>
      <c r="BI111" s="306"/>
      <c r="BJ111" s="297" t="s">
        <v>1730</v>
      </c>
      <c r="BK111" s="176"/>
      <c r="BL111" s="178" t="s">
        <v>416</v>
      </c>
      <c r="BM111" s="178" t="s">
        <v>310</v>
      </c>
      <c r="BN111" s="178" t="s">
        <v>496</v>
      </c>
      <c r="BO111" s="178" t="s">
        <v>483</v>
      </c>
      <c r="BP111" s="179" t="s">
        <v>473</v>
      </c>
      <c r="BQ111" s="545"/>
      <c r="BS111" s="319"/>
      <c r="BT111" s="224"/>
      <c r="BU111" s="158"/>
      <c r="BV111" s="159"/>
      <c r="BW111" s="159"/>
      <c r="BX111" s="159"/>
      <c r="BY111" s="159"/>
      <c r="BZ111" s="159"/>
      <c r="CA111" s="158"/>
      <c r="CB111" s="47"/>
      <c r="CC111" s="47"/>
    </row>
    <row r="112" spans="1:81" s="27" customFormat="1" thickBot="1">
      <c r="A112" s="184"/>
      <c r="B112" s="297" t="s">
        <v>1715</v>
      </c>
      <c r="C112" s="176"/>
      <c r="D112" s="213" t="s">
        <v>417</v>
      </c>
      <c r="E112" s="213" t="s">
        <v>308</v>
      </c>
      <c r="F112" s="206" t="s">
        <v>397</v>
      </c>
      <c r="G112" s="213" t="s">
        <v>168</v>
      </c>
      <c r="H112" s="207" t="s">
        <v>45</v>
      </c>
      <c r="I112" s="545"/>
      <c r="K112" s="184"/>
      <c r="L112" s="297" t="s">
        <v>1718</v>
      </c>
      <c r="M112" s="176"/>
      <c r="N112" s="213" t="s">
        <v>417</v>
      </c>
      <c r="O112" s="213" t="s">
        <v>310</v>
      </c>
      <c r="P112" s="206" t="s">
        <v>209</v>
      </c>
      <c r="Q112" s="213" t="s">
        <v>428</v>
      </c>
      <c r="R112" s="207" t="s">
        <v>45</v>
      </c>
      <c r="S112" s="545"/>
      <c r="U112" s="186"/>
      <c r="V112" s="299" t="s">
        <v>1721</v>
      </c>
      <c r="W112" s="187"/>
      <c r="X112" s="214" t="s">
        <v>417</v>
      </c>
      <c r="Y112" s="214" t="s">
        <v>310</v>
      </c>
      <c r="Z112" s="214" t="s">
        <v>457</v>
      </c>
      <c r="AA112" s="214" t="s">
        <v>427</v>
      </c>
      <c r="AB112" s="209" t="s">
        <v>45</v>
      </c>
      <c r="AC112" s="546"/>
      <c r="AY112" s="306"/>
      <c r="AZ112" s="297" t="s">
        <v>1725</v>
      </c>
      <c r="BA112" s="176"/>
      <c r="BB112" s="178" t="s">
        <v>417</v>
      </c>
      <c r="BC112" s="178" t="s">
        <v>310</v>
      </c>
      <c r="BD112" s="178" t="s">
        <v>482</v>
      </c>
      <c r="BE112" s="178" t="s">
        <v>427</v>
      </c>
      <c r="BF112" s="266" t="s">
        <v>45</v>
      </c>
      <c r="BG112" s="545"/>
      <c r="BI112" s="306"/>
      <c r="BJ112" s="297" t="s">
        <v>1730</v>
      </c>
      <c r="BK112" s="176"/>
      <c r="BL112" s="178" t="s">
        <v>417</v>
      </c>
      <c r="BM112" s="178" t="s">
        <v>310</v>
      </c>
      <c r="BN112" s="178" t="s">
        <v>497</v>
      </c>
      <c r="BO112" s="178" t="s">
        <v>427</v>
      </c>
      <c r="BP112" s="179" t="s">
        <v>473</v>
      </c>
      <c r="BQ112" s="545"/>
      <c r="BS112" s="319"/>
      <c r="BT112" s="224"/>
      <c r="BU112" s="158"/>
      <c r="BV112" s="159"/>
      <c r="BW112" s="159"/>
      <c r="BX112" s="159"/>
      <c r="BY112" s="159"/>
      <c r="BZ112" s="159"/>
      <c r="CA112" s="158"/>
      <c r="CB112" s="47"/>
      <c r="CC112" s="47"/>
    </row>
    <row r="113" spans="1:81" s="27" customFormat="1" thickBot="1">
      <c r="A113" s="184"/>
      <c r="B113" s="297" t="s">
        <v>1715</v>
      </c>
      <c r="C113" s="176"/>
      <c r="D113" s="213" t="s">
        <v>324</v>
      </c>
      <c r="E113" s="213" t="s">
        <v>424</v>
      </c>
      <c r="F113" s="206" t="s">
        <v>398</v>
      </c>
      <c r="G113" s="213" t="s">
        <v>348</v>
      </c>
      <c r="H113" s="207" t="s">
        <v>45</v>
      </c>
      <c r="I113" s="545"/>
      <c r="K113" s="184"/>
      <c r="L113" s="297" t="s">
        <v>1718</v>
      </c>
      <c r="M113" s="176"/>
      <c r="N113" s="213" t="s">
        <v>436</v>
      </c>
      <c r="O113" s="213" t="s">
        <v>310</v>
      </c>
      <c r="P113" s="206" t="s">
        <v>162</v>
      </c>
      <c r="Q113" s="213" t="s">
        <v>429</v>
      </c>
      <c r="R113" s="207" t="s">
        <v>45</v>
      </c>
      <c r="S113" s="545"/>
      <c r="AY113" s="306"/>
      <c r="AZ113" s="297" t="s">
        <v>1726</v>
      </c>
      <c r="BA113" s="176"/>
      <c r="BB113" s="178" t="s">
        <v>436</v>
      </c>
      <c r="BC113" s="178" t="s">
        <v>310</v>
      </c>
      <c r="BD113" s="178" t="s">
        <v>479</v>
      </c>
      <c r="BE113" s="178" t="s">
        <v>455</v>
      </c>
      <c r="BF113" s="266" t="s">
        <v>45</v>
      </c>
      <c r="BG113" s="545"/>
      <c r="BI113" s="305"/>
      <c r="BJ113" s="299" t="s">
        <v>1730</v>
      </c>
      <c r="BK113" s="187"/>
      <c r="BL113" s="210" t="s">
        <v>436</v>
      </c>
      <c r="BM113" s="210" t="s">
        <v>310</v>
      </c>
      <c r="BN113" s="210" t="s">
        <v>487</v>
      </c>
      <c r="BO113" s="210" t="s">
        <v>444</v>
      </c>
      <c r="BP113" s="215" t="s">
        <v>473</v>
      </c>
      <c r="BQ113" s="546"/>
      <c r="BS113" s="319"/>
      <c r="BT113" s="224"/>
      <c r="BU113" s="158"/>
      <c r="BV113" s="159"/>
      <c r="BW113" s="159"/>
      <c r="BX113" s="159"/>
      <c r="BY113" s="159"/>
      <c r="BZ113" s="159"/>
      <c r="CA113" s="158"/>
      <c r="CB113" s="47"/>
      <c r="CC113" s="47"/>
    </row>
    <row r="114" spans="1:81" s="27" customFormat="1" ht="15.75">
      <c r="A114" s="184"/>
      <c r="B114" s="297" t="s">
        <v>1715</v>
      </c>
      <c r="C114" s="176"/>
      <c r="D114" s="213" t="s">
        <v>418</v>
      </c>
      <c r="E114" s="213" t="s">
        <v>425</v>
      </c>
      <c r="F114" s="206" t="s">
        <v>399</v>
      </c>
      <c r="G114" s="213" t="s">
        <v>443</v>
      </c>
      <c r="H114" s="207" t="s">
        <v>45</v>
      </c>
      <c r="I114" s="545"/>
      <c r="K114" s="184"/>
      <c r="L114" s="297" t="s">
        <v>1718</v>
      </c>
      <c r="M114" s="176"/>
      <c r="N114" s="213" t="s">
        <v>418</v>
      </c>
      <c r="O114" s="213" t="s">
        <v>310</v>
      </c>
      <c r="P114" s="206" t="s">
        <v>433</v>
      </c>
      <c r="Q114" s="213" t="s">
        <v>430</v>
      </c>
      <c r="R114" s="207" t="s">
        <v>45</v>
      </c>
      <c r="S114" s="545"/>
      <c r="AY114" s="306"/>
      <c r="AZ114" s="297" t="s">
        <v>1727</v>
      </c>
      <c r="BA114" s="176"/>
      <c r="BB114" s="178" t="s">
        <v>418</v>
      </c>
      <c r="BC114" s="178" t="s">
        <v>310</v>
      </c>
      <c r="BD114" s="178" t="s">
        <v>481</v>
      </c>
      <c r="BE114" s="178" t="s">
        <v>427</v>
      </c>
      <c r="BF114" s="266" t="s">
        <v>45</v>
      </c>
      <c r="BG114" s="545"/>
    </row>
    <row r="115" spans="1:81" s="27" customFormat="1" thickBot="1">
      <c r="A115" s="184"/>
      <c r="B115" s="297" t="s">
        <v>1715</v>
      </c>
      <c r="C115" s="176"/>
      <c r="D115" s="213" t="s">
        <v>419</v>
      </c>
      <c r="E115" s="213" t="s">
        <v>426</v>
      </c>
      <c r="F115" s="206" t="s">
        <v>400</v>
      </c>
      <c r="G115" s="213" t="s">
        <v>172</v>
      </c>
      <c r="H115" s="207" t="s">
        <v>45</v>
      </c>
      <c r="I115" s="545"/>
      <c r="K115" s="504" t="s">
        <v>441</v>
      </c>
      <c r="L115" s="505"/>
      <c r="M115" s="505"/>
      <c r="N115" s="213" t="s">
        <v>417</v>
      </c>
      <c r="O115" s="213" t="s">
        <v>1605</v>
      </c>
      <c r="P115" s="206" t="s">
        <v>1266</v>
      </c>
      <c r="Q115" s="213" t="s">
        <v>308</v>
      </c>
      <c r="R115" s="207" t="s">
        <v>44</v>
      </c>
      <c r="S115" s="545"/>
      <c r="AY115" s="305"/>
      <c r="AZ115" s="299" t="s">
        <v>1728</v>
      </c>
      <c r="BA115" s="187"/>
      <c r="BB115" s="210" t="s">
        <v>419</v>
      </c>
      <c r="BC115" s="210" t="s">
        <v>310</v>
      </c>
      <c r="BD115" s="210" t="s">
        <v>482</v>
      </c>
      <c r="BE115" s="210" t="s">
        <v>427</v>
      </c>
      <c r="BF115" s="216" t="s">
        <v>45</v>
      </c>
      <c r="BG115" s="546"/>
    </row>
    <row r="116" spans="1:81" s="27" customFormat="1" thickBot="1">
      <c r="A116" s="184"/>
      <c r="B116" s="297" t="s">
        <v>1715</v>
      </c>
      <c r="C116" s="176"/>
      <c r="D116" s="213" t="s">
        <v>420</v>
      </c>
      <c r="E116" s="213" t="s">
        <v>308</v>
      </c>
      <c r="F116" s="206" t="s">
        <v>401</v>
      </c>
      <c r="G116" s="213" t="s">
        <v>168</v>
      </c>
      <c r="H116" s="207" t="s">
        <v>45</v>
      </c>
      <c r="I116" s="545"/>
      <c r="K116" s="506" t="s">
        <v>442</v>
      </c>
      <c r="L116" s="507"/>
      <c r="M116" s="507"/>
      <c r="N116" s="214" t="s">
        <v>1602</v>
      </c>
      <c r="O116" s="214" t="s">
        <v>1603</v>
      </c>
      <c r="P116" s="214" t="s">
        <v>1604</v>
      </c>
      <c r="Q116" s="214" t="s">
        <v>444</v>
      </c>
      <c r="R116" s="209" t="s">
        <v>44</v>
      </c>
      <c r="S116" s="546"/>
    </row>
    <row r="117" spans="1:81" s="27" customFormat="1" ht="15.75">
      <c r="A117" s="184"/>
      <c r="B117" s="297" t="s">
        <v>1715</v>
      </c>
      <c r="C117" s="176"/>
      <c r="D117" s="213" t="s">
        <v>421</v>
      </c>
      <c r="E117" s="213" t="s">
        <v>424</v>
      </c>
      <c r="F117" s="206" t="s">
        <v>403</v>
      </c>
      <c r="G117" s="213" t="s">
        <v>168</v>
      </c>
      <c r="H117" s="207" t="s">
        <v>45</v>
      </c>
      <c r="I117" s="545"/>
    </row>
    <row r="118" spans="1:81" s="27" customFormat="1" ht="15.75">
      <c r="A118" s="184"/>
      <c r="B118" s="297" t="s">
        <v>1715</v>
      </c>
      <c r="C118" s="176"/>
      <c r="D118" s="213" t="s">
        <v>422</v>
      </c>
      <c r="E118" s="213" t="s">
        <v>308</v>
      </c>
      <c r="F118" s="206" t="s">
        <v>405</v>
      </c>
      <c r="G118" s="213" t="s">
        <v>348</v>
      </c>
      <c r="H118" s="207" t="s">
        <v>45</v>
      </c>
      <c r="I118" s="545"/>
    </row>
    <row r="119" spans="1:81" ht="17.25" thickBot="1">
      <c r="A119" s="186"/>
      <c r="B119" s="299" t="s">
        <v>1715</v>
      </c>
      <c r="C119" s="187"/>
      <c r="D119" s="214" t="s">
        <v>1264</v>
      </c>
      <c r="E119" s="214" t="s">
        <v>1265</v>
      </c>
      <c r="F119" s="208" t="s">
        <v>407</v>
      </c>
      <c r="G119" s="214" t="s">
        <v>431</v>
      </c>
      <c r="H119" s="209" t="s">
        <v>45</v>
      </c>
      <c r="I119" s="546"/>
      <c r="K119" s="27"/>
      <c r="L119" s="27"/>
      <c r="M119" s="47"/>
      <c r="N119" s="307"/>
      <c r="O119" s="307"/>
      <c r="P119" s="307"/>
      <c r="Q119" s="307"/>
      <c r="R119" s="47"/>
      <c r="S119" s="47"/>
      <c r="T119" s="47"/>
      <c r="U119" s="47"/>
      <c r="V119" s="27"/>
      <c r="W119" s="27"/>
      <c r="X119" s="27"/>
      <c r="Y119" s="27"/>
      <c r="Z119" s="27"/>
      <c r="AA119" s="27"/>
      <c r="AB119" s="27"/>
      <c r="AC119" s="27"/>
      <c r="AD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S119" s="27"/>
      <c r="BT119" s="27"/>
      <c r="BU119" s="27"/>
      <c r="BV119" s="27"/>
      <c r="BW119" s="27"/>
      <c r="BX119" s="27"/>
      <c r="BY119" s="27"/>
      <c r="BZ119" s="27"/>
      <c r="CA119" s="27"/>
    </row>
    <row r="120" spans="1:81">
      <c r="M120" s="308"/>
      <c r="N120" s="307"/>
      <c r="O120" s="307"/>
      <c r="P120" s="307"/>
      <c r="Q120" s="307"/>
      <c r="R120" s="47"/>
      <c r="S120" s="308"/>
      <c r="T120" s="308"/>
      <c r="U120" s="308"/>
    </row>
    <row r="121" spans="1:81">
      <c r="M121" s="308"/>
      <c r="N121" s="308"/>
      <c r="O121" s="308"/>
      <c r="P121" s="308"/>
      <c r="Q121" s="308"/>
      <c r="R121" s="308"/>
      <c r="S121" s="308"/>
      <c r="T121" s="308"/>
      <c r="U121" s="308"/>
    </row>
    <row r="122" spans="1:81">
      <c r="M122" s="308"/>
      <c r="N122" s="308"/>
      <c r="O122" s="308"/>
      <c r="P122" s="308"/>
      <c r="Q122" s="308"/>
      <c r="R122" s="308"/>
      <c r="S122" s="308"/>
      <c r="T122" s="308"/>
      <c r="U122" s="308"/>
    </row>
  </sheetData>
  <sheetProtection algorithmName="SHA-512" hashValue="+bD6p4jJkLczgjiGCYI6tmM7einSU3N9ZcJdOKNmg9ah9+1nFw/+JG8LJP9AvzXuKp6in/CTsCCIZ3fK3oVu9g==" saltValue="OBvYOvccPE6FZqUO790N4w==" spinCount="100000" sheet="1" objects="1" scenarios="1"/>
  <protectedRanges>
    <protectedRange sqref="I7" name="Range1"/>
    <protectedRange sqref="S7" name="Range1_1"/>
    <protectedRange sqref="AC7" name="Range1_2"/>
    <protectedRange sqref="AM7" name="Range1_3"/>
    <protectedRange sqref="AW7" name="Range1_4"/>
    <protectedRange sqref="BG7" name="Range1_5"/>
    <protectedRange sqref="BQ7" name="Range1_6"/>
    <protectedRange sqref="CA7" name="Range1_7"/>
    <protectedRange sqref="CA24" name="Range1_8"/>
    <protectedRange sqref="BQ24" name="Range1_9"/>
    <protectedRange sqref="BG24" name="Range1_10"/>
    <protectedRange sqref="AW24" name="Range1_11"/>
    <protectedRange sqref="AM24" name="Range1_12"/>
    <protectedRange sqref="AC24" name="Range1_13"/>
    <protectedRange sqref="S24" name="Range1_14"/>
    <protectedRange sqref="I24 I32 S32 AC32 AM32 AW32 BG32 BQ32 CA32 CA47 BQ47 BG47 AW47 AM47 AC47 S47 I47 I93 I109 S93 S109 AC109 AC93 AM93 AM109 AW93 AW109 BG93 BG109 BQ93 BQ109" name="Range1_15"/>
  </protectedRanges>
  <sortState ref="AI9:AL11">
    <sortCondition ref="AI9"/>
  </sortState>
  <mergeCells count="670">
    <mergeCell ref="BQ110:BQ113"/>
    <mergeCell ref="BG110:BG115"/>
    <mergeCell ref="AC110:AC112"/>
    <mergeCell ref="S110:S116"/>
    <mergeCell ref="I110:I119"/>
    <mergeCell ref="CA48:CA49"/>
    <mergeCell ref="BQ48:BQ57"/>
    <mergeCell ref="BG48:BG51"/>
    <mergeCell ref="AW48:AW58"/>
    <mergeCell ref="AM48:AM79"/>
    <mergeCell ref="AC48:AC75"/>
    <mergeCell ref="S48:S61"/>
    <mergeCell ref="I48:I88"/>
    <mergeCell ref="BQ94:BQ97"/>
    <mergeCell ref="BG94:BG99"/>
    <mergeCell ref="AW94:AW98"/>
    <mergeCell ref="AC94:AC96"/>
    <mergeCell ref="S94:S99"/>
    <mergeCell ref="I94:I104"/>
    <mergeCell ref="CA8:CA9"/>
    <mergeCell ref="BQ8:BQ13"/>
    <mergeCell ref="BG8:BG10"/>
    <mergeCell ref="AW8:AW14"/>
    <mergeCell ref="AM8:AM13"/>
    <mergeCell ref="AC8:AC15"/>
    <mergeCell ref="S8:S12"/>
    <mergeCell ref="I8:I19"/>
    <mergeCell ref="I33:I42"/>
    <mergeCell ref="I25:I26"/>
    <mergeCell ref="CA25:CA26"/>
    <mergeCell ref="CA33:CA34"/>
    <mergeCell ref="BQ25:BQ26"/>
    <mergeCell ref="BQ33:BQ38"/>
    <mergeCell ref="BG25:BG26"/>
    <mergeCell ref="BG33:BG35"/>
    <mergeCell ref="AW25:AW26"/>
    <mergeCell ref="AW33:AW38"/>
    <mergeCell ref="AM25:AM26"/>
    <mergeCell ref="AM33:AM34"/>
    <mergeCell ref="S33:S37"/>
    <mergeCell ref="AC33:AC37"/>
    <mergeCell ref="AC25:AC26"/>
    <mergeCell ref="S25:S27"/>
    <mergeCell ref="BS91:BZ91"/>
    <mergeCell ref="BS92:BU93"/>
    <mergeCell ref="BV92:BV93"/>
    <mergeCell ref="BW92:BW93"/>
    <mergeCell ref="BX92:BX93"/>
    <mergeCell ref="BY92:BY93"/>
    <mergeCell ref="BZ92:BZ93"/>
    <mergeCell ref="BS107:BZ107"/>
    <mergeCell ref="BS108:BU109"/>
    <mergeCell ref="BV108:BV109"/>
    <mergeCell ref="BW108:BW109"/>
    <mergeCell ref="BX108:BX109"/>
    <mergeCell ref="BY108:BY109"/>
    <mergeCell ref="BZ108:BZ109"/>
    <mergeCell ref="BS48:BV48"/>
    <mergeCell ref="BW48:BZ48"/>
    <mergeCell ref="BS49:BV49"/>
    <mergeCell ref="BW49:BZ49"/>
    <mergeCell ref="BS26:BV26"/>
    <mergeCell ref="BW26:BZ26"/>
    <mergeCell ref="BS30:BZ30"/>
    <mergeCell ref="BS31:BV31"/>
    <mergeCell ref="BW31:BZ31"/>
    <mergeCell ref="BS45:BZ45"/>
    <mergeCell ref="BS46:BV46"/>
    <mergeCell ref="BW46:BZ46"/>
    <mergeCell ref="BS47:BV47"/>
    <mergeCell ref="BW47:BZ47"/>
    <mergeCell ref="BS33:BV33"/>
    <mergeCell ref="BW34:BZ34"/>
    <mergeCell ref="BV2:BY2"/>
    <mergeCell ref="BS5:BZ5"/>
    <mergeCell ref="BS6:BV6"/>
    <mergeCell ref="BW6:BZ6"/>
    <mergeCell ref="BS22:BZ22"/>
    <mergeCell ref="BS23:BV23"/>
    <mergeCell ref="BW23:BZ23"/>
    <mergeCell ref="BS25:BV25"/>
    <mergeCell ref="BW25:BZ25"/>
    <mergeCell ref="BS8:BV8"/>
    <mergeCell ref="BW8:BZ8"/>
    <mergeCell ref="BW9:BZ9"/>
    <mergeCell ref="BS9:BV9"/>
    <mergeCell ref="AE92:AG93"/>
    <mergeCell ref="AH92:AH93"/>
    <mergeCell ref="AI92:AI93"/>
    <mergeCell ref="AJ92:AJ93"/>
    <mergeCell ref="AK92:AK93"/>
    <mergeCell ref="AL92:AL93"/>
    <mergeCell ref="AE108:AG109"/>
    <mergeCell ref="AH108:AH109"/>
    <mergeCell ref="AI108:AI109"/>
    <mergeCell ref="AJ108:AJ109"/>
    <mergeCell ref="AK108:AK109"/>
    <mergeCell ref="AL108:AL109"/>
    <mergeCell ref="AE107:AL107"/>
    <mergeCell ref="K27:N27"/>
    <mergeCell ref="O12:R12"/>
    <mergeCell ref="O27:R27"/>
    <mergeCell ref="O26:R26"/>
    <mergeCell ref="E25:H25"/>
    <mergeCell ref="A26:D26"/>
    <mergeCell ref="A23:D23"/>
    <mergeCell ref="E23:H23"/>
    <mergeCell ref="A22:H22"/>
    <mergeCell ref="K12:N12"/>
    <mergeCell ref="K22:R22"/>
    <mergeCell ref="K23:N23"/>
    <mergeCell ref="O23:R23"/>
    <mergeCell ref="O25:R25"/>
    <mergeCell ref="K5:R5"/>
    <mergeCell ref="K6:N6"/>
    <mergeCell ref="O6:R6"/>
    <mergeCell ref="O8:R8"/>
    <mergeCell ref="O9:R9"/>
    <mergeCell ref="O10:R10"/>
    <mergeCell ref="O11:R11"/>
    <mergeCell ref="A1:L1"/>
    <mergeCell ref="A2:M2"/>
    <mergeCell ref="N2:Q2"/>
    <mergeCell ref="A4:M4"/>
    <mergeCell ref="E34:H34"/>
    <mergeCell ref="E35:H35"/>
    <mergeCell ref="A37:D37"/>
    <mergeCell ref="A38:D38"/>
    <mergeCell ref="A39:D39"/>
    <mergeCell ref="A40:D40"/>
    <mergeCell ref="A41:D41"/>
    <mergeCell ref="A42:D42"/>
    <mergeCell ref="A5:H5"/>
    <mergeCell ref="E8:H8"/>
    <mergeCell ref="E9:H9"/>
    <mergeCell ref="E10:H10"/>
    <mergeCell ref="E11:H11"/>
    <mergeCell ref="A25:D25"/>
    <mergeCell ref="A17:D17"/>
    <mergeCell ref="A18:D18"/>
    <mergeCell ref="A19:D19"/>
    <mergeCell ref="A6:D6"/>
    <mergeCell ref="E6:H6"/>
    <mergeCell ref="A13:D13"/>
    <mergeCell ref="A14:D14"/>
    <mergeCell ref="A15:D15"/>
    <mergeCell ref="A16:D16"/>
    <mergeCell ref="E26:H26"/>
    <mergeCell ref="A31:D31"/>
    <mergeCell ref="E31:H31"/>
    <mergeCell ref="A30:H30"/>
    <mergeCell ref="A85:D85"/>
    <mergeCell ref="E85:H85"/>
    <mergeCell ref="A88:D88"/>
    <mergeCell ref="E88:H88"/>
    <mergeCell ref="A82:D82"/>
    <mergeCell ref="E82:H82"/>
    <mergeCell ref="A83:D83"/>
    <mergeCell ref="E83:H83"/>
    <mergeCell ref="A84:D84"/>
    <mergeCell ref="E84:H84"/>
    <mergeCell ref="A79:D79"/>
    <mergeCell ref="E79:H79"/>
    <mergeCell ref="A80:D80"/>
    <mergeCell ref="E80:H80"/>
    <mergeCell ref="A81:D81"/>
    <mergeCell ref="E81:H81"/>
    <mergeCell ref="A76:D76"/>
    <mergeCell ref="E76:H76"/>
    <mergeCell ref="A77:D77"/>
    <mergeCell ref="E77:H77"/>
    <mergeCell ref="E33:H33"/>
    <mergeCell ref="E67:H67"/>
    <mergeCell ref="A68:D68"/>
    <mergeCell ref="E68:H68"/>
    <mergeCell ref="A69:D69"/>
    <mergeCell ref="E69:H69"/>
    <mergeCell ref="A56:D56"/>
    <mergeCell ref="E56:H56"/>
    <mergeCell ref="A57:D57"/>
    <mergeCell ref="E57:H57"/>
    <mergeCell ref="A64:D64"/>
    <mergeCell ref="E64:H64"/>
    <mergeCell ref="A65:D65"/>
    <mergeCell ref="E65:H65"/>
    <mergeCell ref="A66:D66"/>
    <mergeCell ref="E66:H66"/>
    <mergeCell ref="A61:D61"/>
    <mergeCell ref="E61:H61"/>
    <mergeCell ref="A62:D62"/>
    <mergeCell ref="E62:H62"/>
    <mergeCell ref="A63:D63"/>
    <mergeCell ref="E63:H63"/>
    <mergeCell ref="A67:D67"/>
    <mergeCell ref="A45:H45"/>
    <mergeCell ref="A90:G90"/>
    <mergeCell ref="A106:G106"/>
    <mergeCell ref="A91:H91"/>
    <mergeCell ref="H92:H93"/>
    <mergeCell ref="G92:G93"/>
    <mergeCell ref="F92:F93"/>
    <mergeCell ref="E92:E93"/>
    <mergeCell ref="D92:D93"/>
    <mergeCell ref="A92:C93"/>
    <mergeCell ref="A52:D52"/>
    <mergeCell ref="E52:H52"/>
    <mergeCell ref="A53:D53"/>
    <mergeCell ref="E53:H53"/>
    <mergeCell ref="A54:D54"/>
    <mergeCell ref="E54:H54"/>
    <mergeCell ref="A46:D46"/>
    <mergeCell ref="E46:H46"/>
    <mergeCell ref="A47:D47"/>
    <mergeCell ref="E47:H47"/>
    <mergeCell ref="A48:D48"/>
    <mergeCell ref="E48:H48"/>
    <mergeCell ref="A49:D49"/>
    <mergeCell ref="E49:H49"/>
    <mergeCell ref="A50:D50"/>
    <mergeCell ref="E50:H50"/>
    <mergeCell ref="A51:D51"/>
    <mergeCell ref="E51:H51"/>
    <mergeCell ref="A58:D58"/>
    <mergeCell ref="E58:H58"/>
    <mergeCell ref="A59:D59"/>
    <mergeCell ref="E59:H59"/>
    <mergeCell ref="A60:D60"/>
    <mergeCell ref="E60:H60"/>
    <mergeCell ref="A55:D55"/>
    <mergeCell ref="E55:H55"/>
    <mergeCell ref="A107:H107"/>
    <mergeCell ref="G108:G109"/>
    <mergeCell ref="H108:H109"/>
    <mergeCell ref="D108:D109"/>
    <mergeCell ref="E108:E109"/>
    <mergeCell ref="F108:F109"/>
    <mergeCell ref="A108:C109"/>
    <mergeCell ref="K45:R45"/>
    <mergeCell ref="K46:N46"/>
    <mergeCell ref="O46:R46"/>
    <mergeCell ref="K47:N47"/>
    <mergeCell ref="O47:R47"/>
    <mergeCell ref="K48:N48"/>
    <mergeCell ref="O48:R48"/>
    <mergeCell ref="K49:N49"/>
    <mergeCell ref="O49:R49"/>
    <mergeCell ref="K50:N50"/>
    <mergeCell ref="O50:R50"/>
    <mergeCell ref="K51:N51"/>
    <mergeCell ref="O51:R51"/>
    <mergeCell ref="K52:N52"/>
    <mergeCell ref="O52:R52"/>
    <mergeCell ref="K53:N53"/>
    <mergeCell ref="O53:R53"/>
    <mergeCell ref="K30:R30"/>
    <mergeCell ref="K31:N31"/>
    <mergeCell ref="O31:R31"/>
    <mergeCell ref="O33:R33"/>
    <mergeCell ref="O34:R34"/>
    <mergeCell ref="O35:R35"/>
    <mergeCell ref="K37:N37"/>
    <mergeCell ref="O37:R37"/>
    <mergeCell ref="O36:R36"/>
    <mergeCell ref="K54:N54"/>
    <mergeCell ref="O54:R54"/>
    <mergeCell ref="K55:N55"/>
    <mergeCell ref="O55:R55"/>
    <mergeCell ref="K56:N56"/>
    <mergeCell ref="O56:R56"/>
    <mergeCell ref="K57:N57"/>
    <mergeCell ref="O57:R57"/>
    <mergeCell ref="K91:R91"/>
    <mergeCell ref="K58:N58"/>
    <mergeCell ref="O58:R58"/>
    <mergeCell ref="K59:N59"/>
    <mergeCell ref="O59:R59"/>
    <mergeCell ref="K60:N60"/>
    <mergeCell ref="O60:R60"/>
    <mergeCell ref="K61:N61"/>
    <mergeCell ref="O61:R61"/>
    <mergeCell ref="K92:M93"/>
    <mergeCell ref="N92:N93"/>
    <mergeCell ref="O92:O93"/>
    <mergeCell ref="P92:P93"/>
    <mergeCell ref="Q92:Q93"/>
    <mergeCell ref="R92:R93"/>
    <mergeCell ref="K115:M115"/>
    <mergeCell ref="K116:M116"/>
    <mergeCell ref="K107:R107"/>
    <mergeCell ref="K108:M109"/>
    <mergeCell ref="N108:N109"/>
    <mergeCell ref="O108:O109"/>
    <mergeCell ref="P108:P109"/>
    <mergeCell ref="Q108:Q109"/>
    <mergeCell ref="R108:R109"/>
    <mergeCell ref="X2:AA2"/>
    <mergeCell ref="U5:AB5"/>
    <mergeCell ref="U6:X6"/>
    <mergeCell ref="Y6:AB6"/>
    <mergeCell ref="Y8:AB8"/>
    <mergeCell ref="Y9:AB9"/>
    <mergeCell ref="Y10:AB10"/>
    <mergeCell ref="Y11:AB11"/>
    <mergeCell ref="Y15:AB15"/>
    <mergeCell ref="Y13:AB13"/>
    <mergeCell ref="Y14:AB14"/>
    <mergeCell ref="Y12:AB12"/>
    <mergeCell ref="Y69:AB69"/>
    <mergeCell ref="U70:X70"/>
    <mergeCell ref="Y70:AB70"/>
    <mergeCell ref="U71:X71"/>
    <mergeCell ref="Y71:AB71"/>
    <mergeCell ref="U72:X72"/>
    <mergeCell ref="U73:X73"/>
    <mergeCell ref="U68:X68"/>
    <mergeCell ref="U22:AB22"/>
    <mergeCell ref="U23:X23"/>
    <mergeCell ref="Y23:AB23"/>
    <mergeCell ref="Y25:AB25"/>
    <mergeCell ref="U26:X26"/>
    <mergeCell ref="U30:AB30"/>
    <mergeCell ref="U31:X31"/>
    <mergeCell ref="Y31:AB31"/>
    <mergeCell ref="Y33:AB33"/>
    <mergeCell ref="Y26:AB26"/>
    <mergeCell ref="U25:X25"/>
    <mergeCell ref="U37:X37"/>
    <mergeCell ref="Y37:AB37"/>
    <mergeCell ref="U45:AB45"/>
    <mergeCell ref="U46:X46"/>
    <mergeCell ref="Y46:AB46"/>
    <mergeCell ref="U107:AB107"/>
    <mergeCell ref="U108:W109"/>
    <mergeCell ref="X108:X109"/>
    <mergeCell ref="Y108:Y109"/>
    <mergeCell ref="Z108:Z109"/>
    <mergeCell ref="AA108:AA109"/>
    <mergeCell ref="AB108:AB109"/>
    <mergeCell ref="U91:AB91"/>
    <mergeCell ref="U92:W93"/>
    <mergeCell ref="X92:X93"/>
    <mergeCell ref="Y92:Y93"/>
    <mergeCell ref="Z92:Z93"/>
    <mergeCell ref="AA92:AA93"/>
    <mergeCell ref="AB92:AB93"/>
    <mergeCell ref="AO22:AV22"/>
    <mergeCell ref="AO23:AR23"/>
    <mergeCell ref="AS23:AV23"/>
    <mergeCell ref="AO25:AR25"/>
    <mergeCell ref="AS25:AV25"/>
    <mergeCell ref="AO26:AR26"/>
    <mergeCell ref="AS26:AV26"/>
    <mergeCell ref="AO30:AV30"/>
    <mergeCell ref="U61:X61"/>
    <mergeCell ref="Y61:AB61"/>
    <mergeCell ref="U55:X55"/>
    <mergeCell ref="Y55:AB55"/>
    <mergeCell ref="U56:X56"/>
    <mergeCell ref="Y56:AB56"/>
    <mergeCell ref="U47:X47"/>
    <mergeCell ref="Y47:AB47"/>
    <mergeCell ref="U48:X48"/>
    <mergeCell ref="Y48:AB48"/>
    <mergeCell ref="U49:X49"/>
    <mergeCell ref="Y49:AB49"/>
    <mergeCell ref="U50:X50"/>
    <mergeCell ref="Y50:AB50"/>
    <mergeCell ref="U51:X51"/>
    <mergeCell ref="Y51:AB51"/>
    <mergeCell ref="Y62:AB62"/>
    <mergeCell ref="U54:X54"/>
    <mergeCell ref="Y54:AB54"/>
    <mergeCell ref="AO46:AR46"/>
    <mergeCell ref="AS46:AV46"/>
    <mergeCell ref="AO47:AR47"/>
    <mergeCell ref="AS47:AV47"/>
    <mergeCell ref="AO48:AR48"/>
    <mergeCell ref="AO31:AR31"/>
    <mergeCell ref="AS31:AV31"/>
    <mergeCell ref="AS33:AV33"/>
    <mergeCell ref="AS34:AV34"/>
    <mergeCell ref="AS35:AV35"/>
    <mergeCell ref="AO38:AR38"/>
    <mergeCell ref="AO45:AV45"/>
    <mergeCell ref="Y34:AB34"/>
    <mergeCell ref="Y35:AB35"/>
    <mergeCell ref="Y36:AB36"/>
    <mergeCell ref="AS48:AV48"/>
    <mergeCell ref="AO49:AR49"/>
    <mergeCell ref="AS49:AV49"/>
    <mergeCell ref="AO50:AR50"/>
    <mergeCell ref="AS50:AV50"/>
    <mergeCell ref="AS51:AV51"/>
    <mergeCell ref="AO36:AR36"/>
    <mergeCell ref="U60:X60"/>
    <mergeCell ref="Y60:AB60"/>
    <mergeCell ref="U75:X75"/>
    <mergeCell ref="Y75:AB75"/>
    <mergeCell ref="U52:X52"/>
    <mergeCell ref="Y52:AB52"/>
    <mergeCell ref="U53:X53"/>
    <mergeCell ref="Y53:AB53"/>
    <mergeCell ref="U63:X63"/>
    <mergeCell ref="Y63:AB63"/>
    <mergeCell ref="U64:X64"/>
    <mergeCell ref="Y64:AB64"/>
    <mergeCell ref="U65:X65"/>
    <mergeCell ref="Y65:AB65"/>
    <mergeCell ref="U66:X66"/>
    <mergeCell ref="Y66:AB66"/>
    <mergeCell ref="U67:X67"/>
    <mergeCell ref="Y67:AB67"/>
    <mergeCell ref="Y68:AB68"/>
    <mergeCell ref="U69:X69"/>
    <mergeCell ref="U57:X57"/>
    <mergeCell ref="Y57:AB57"/>
    <mergeCell ref="U62:X62"/>
    <mergeCell ref="AH2:AK2"/>
    <mergeCell ref="AE5:AL5"/>
    <mergeCell ref="AE6:AH6"/>
    <mergeCell ref="AI6:AL6"/>
    <mergeCell ref="AI8:AL8"/>
    <mergeCell ref="AE13:AH13"/>
    <mergeCell ref="AO11:AR11"/>
    <mergeCell ref="AO12:AR12"/>
    <mergeCell ref="AO13:AR13"/>
    <mergeCell ref="AR2:AU2"/>
    <mergeCell ref="AO5:AV5"/>
    <mergeCell ref="AO6:AR6"/>
    <mergeCell ref="AS6:AV6"/>
    <mergeCell ref="AS8:AV8"/>
    <mergeCell ref="AS9:AV9"/>
    <mergeCell ref="AS10:AV10"/>
    <mergeCell ref="AS58:AV58"/>
    <mergeCell ref="AO51:AR51"/>
    <mergeCell ref="AS52:AV52"/>
    <mergeCell ref="AO53:AR53"/>
    <mergeCell ref="AS53:AV53"/>
    <mergeCell ref="AO54:AR54"/>
    <mergeCell ref="AS54:AV54"/>
    <mergeCell ref="AO55:AR55"/>
    <mergeCell ref="AS55:AV55"/>
    <mergeCell ref="AO52:AR52"/>
    <mergeCell ref="AE49:AH49"/>
    <mergeCell ref="AI49:AL49"/>
    <mergeCell ref="AO37:AR37"/>
    <mergeCell ref="AO14:AR14"/>
    <mergeCell ref="AE22:AL22"/>
    <mergeCell ref="AO107:AV107"/>
    <mergeCell ref="AO108:AQ109"/>
    <mergeCell ref="AR108:AR109"/>
    <mergeCell ref="AS108:AS109"/>
    <mergeCell ref="AT108:AT109"/>
    <mergeCell ref="AU108:AU109"/>
    <mergeCell ref="AV108:AV109"/>
    <mergeCell ref="AO91:AV91"/>
    <mergeCell ref="AO92:AQ93"/>
    <mergeCell ref="AR92:AR93"/>
    <mergeCell ref="AS92:AS93"/>
    <mergeCell ref="AT92:AT93"/>
    <mergeCell ref="AU92:AU93"/>
    <mergeCell ref="AV92:AV93"/>
    <mergeCell ref="AO56:AR56"/>
    <mergeCell ref="AS56:AV56"/>
    <mergeCell ref="AO57:AR57"/>
    <mergeCell ref="AS57:AV57"/>
    <mergeCell ref="AO58:AR58"/>
    <mergeCell ref="AE54:AH54"/>
    <mergeCell ref="AI54:AL54"/>
    <mergeCell ref="AE55:AH55"/>
    <mergeCell ref="AI55:AL55"/>
    <mergeCell ref="AE56:AH56"/>
    <mergeCell ref="AI56:AL56"/>
    <mergeCell ref="AE57:AH57"/>
    <mergeCell ref="AI57:AL57"/>
    <mergeCell ref="AE23:AH23"/>
    <mergeCell ref="AI23:AL23"/>
    <mergeCell ref="AE25:AH25"/>
    <mergeCell ref="AI25:AL25"/>
    <mergeCell ref="AE26:AH26"/>
    <mergeCell ref="AI26:AL26"/>
    <mergeCell ref="AE45:AL45"/>
    <mergeCell ref="AE46:AH46"/>
    <mergeCell ref="AI46:AL46"/>
    <mergeCell ref="AE30:AL30"/>
    <mergeCell ref="AE31:AH31"/>
    <mergeCell ref="AI31:AL31"/>
    <mergeCell ref="AE47:AH47"/>
    <mergeCell ref="AI47:AL47"/>
    <mergeCell ref="AE48:AH48"/>
    <mergeCell ref="AI48:AL48"/>
    <mergeCell ref="AE91:AL91"/>
    <mergeCell ref="AE50:AH50"/>
    <mergeCell ref="AI50:AL50"/>
    <mergeCell ref="AE51:AH51"/>
    <mergeCell ref="AI51:AL51"/>
    <mergeCell ref="AE52:AH52"/>
    <mergeCell ref="AI52:AL52"/>
    <mergeCell ref="AE53:AH53"/>
    <mergeCell ref="AI53:AL53"/>
    <mergeCell ref="AE64:AH64"/>
    <mergeCell ref="AI64:AL64"/>
    <mergeCell ref="AE65:AH65"/>
    <mergeCell ref="AI65:AL65"/>
    <mergeCell ref="AE66:AH66"/>
    <mergeCell ref="AI66:AL66"/>
    <mergeCell ref="AE67:AH67"/>
    <mergeCell ref="AI67:AL67"/>
    <mergeCell ref="AE68:AH68"/>
    <mergeCell ref="AI68:AL68"/>
    <mergeCell ref="AE69:AH69"/>
    <mergeCell ref="AI69:AL69"/>
    <mergeCell ref="AE70:AH70"/>
    <mergeCell ref="AI70:AL70"/>
    <mergeCell ref="AE71:AH71"/>
    <mergeCell ref="BI45:BP45"/>
    <mergeCell ref="BI46:BL46"/>
    <mergeCell ref="BM46:BP46"/>
    <mergeCell ref="BI47:BL47"/>
    <mergeCell ref="BM47:BP47"/>
    <mergeCell ref="BL2:BO2"/>
    <mergeCell ref="BI5:BP5"/>
    <mergeCell ref="BI6:BL6"/>
    <mergeCell ref="BM6:BP6"/>
    <mergeCell ref="BI22:BP22"/>
    <mergeCell ref="BI23:BL23"/>
    <mergeCell ref="BM23:BP23"/>
    <mergeCell ref="BI25:BL25"/>
    <mergeCell ref="BM25:BP25"/>
    <mergeCell ref="BI26:BL26"/>
    <mergeCell ref="BM26:BP26"/>
    <mergeCell ref="BI30:BP30"/>
    <mergeCell ref="BI31:BL31"/>
    <mergeCell ref="BM31:BP31"/>
    <mergeCell ref="BM57:BP57"/>
    <mergeCell ref="BI48:BL48"/>
    <mergeCell ref="BM48:BP48"/>
    <mergeCell ref="BI49:BL49"/>
    <mergeCell ref="BM49:BP49"/>
    <mergeCell ref="BI50:BL50"/>
    <mergeCell ref="BM50:BP50"/>
    <mergeCell ref="BI51:BL51"/>
    <mergeCell ref="BM51:BP51"/>
    <mergeCell ref="BI52:BL52"/>
    <mergeCell ref="BM52:BP52"/>
    <mergeCell ref="BC26:BF26"/>
    <mergeCell ref="AY30:BF30"/>
    <mergeCell ref="AY31:BB31"/>
    <mergeCell ref="BC31:BF31"/>
    <mergeCell ref="BC33:BF33"/>
    <mergeCell ref="AY8:BB8"/>
    <mergeCell ref="BO108:BO109"/>
    <mergeCell ref="BP108:BP109"/>
    <mergeCell ref="BI91:BP91"/>
    <mergeCell ref="BI92:BK93"/>
    <mergeCell ref="BL92:BL93"/>
    <mergeCell ref="BM92:BM93"/>
    <mergeCell ref="BN92:BN93"/>
    <mergeCell ref="BO92:BO93"/>
    <mergeCell ref="BP92:BP93"/>
    <mergeCell ref="BI53:BL53"/>
    <mergeCell ref="BM53:BP53"/>
    <mergeCell ref="BI54:BL54"/>
    <mergeCell ref="BM54:BP54"/>
    <mergeCell ref="BI55:BL55"/>
    <mergeCell ref="BM55:BP55"/>
    <mergeCell ref="BI56:BL56"/>
    <mergeCell ref="BM56:BP56"/>
    <mergeCell ref="BI57:BL57"/>
    <mergeCell ref="BB2:BE2"/>
    <mergeCell ref="AY5:BF5"/>
    <mergeCell ref="AY6:BB6"/>
    <mergeCell ref="BC6:BF6"/>
    <mergeCell ref="BC8:BF8"/>
    <mergeCell ref="AY22:BF22"/>
    <mergeCell ref="AY23:BB23"/>
    <mergeCell ref="BC23:BF23"/>
    <mergeCell ref="AY25:BB25"/>
    <mergeCell ref="BC25:BF25"/>
    <mergeCell ref="AY107:BF107"/>
    <mergeCell ref="AY108:BA109"/>
    <mergeCell ref="BB108:BB109"/>
    <mergeCell ref="BC108:BC109"/>
    <mergeCell ref="BD108:BD109"/>
    <mergeCell ref="BE108:BE109"/>
    <mergeCell ref="BF108:BF109"/>
    <mergeCell ref="BI107:BP107"/>
    <mergeCell ref="BI108:BK109"/>
    <mergeCell ref="BL108:BL109"/>
    <mergeCell ref="BM108:BM109"/>
    <mergeCell ref="BN108:BN109"/>
    <mergeCell ref="AY33:BB33"/>
    <mergeCell ref="AE8:AH8"/>
    <mergeCell ref="AE33:AH33"/>
    <mergeCell ref="AY91:BF91"/>
    <mergeCell ref="AY92:BA93"/>
    <mergeCell ref="BB92:BB93"/>
    <mergeCell ref="BC92:BC93"/>
    <mergeCell ref="BD92:BD93"/>
    <mergeCell ref="BE92:BE93"/>
    <mergeCell ref="BF92:BF93"/>
    <mergeCell ref="AY48:BB48"/>
    <mergeCell ref="BC48:BF48"/>
    <mergeCell ref="AY49:BB49"/>
    <mergeCell ref="BC49:BF49"/>
    <mergeCell ref="AY50:BB50"/>
    <mergeCell ref="BC50:BF50"/>
    <mergeCell ref="AY51:BB51"/>
    <mergeCell ref="BC51:BF51"/>
    <mergeCell ref="AY45:BF45"/>
    <mergeCell ref="AY46:BB46"/>
    <mergeCell ref="BC46:BF46"/>
    <mergeCell ref="AY47:BB47"/>
    <mergeCell ref="BC47:BF47"/>
    <mergeCell ref="AY26:BB26"/>
    <mergeCell ref="A87:D87"/>
    <mergeCell ref="E87:H87"/>
    <mergeCell ref="AE74:AH74"/>
    <mergeCell ref="AI74:AL74"/>
    <mergeCell ref="AE75:AH75"/>
    <mergeCell ref="AI75:AL75"/>
    <mergeCell ref="AE76:AH76"/>
    <mergeCell ref="AI76:AL76"/>
    <mergeCell ref="AE77:AH77"/>
    <mergeCell ref="AI77:AL77"/>
    <mergeCell ref="AE78:AH78"/>
    <mergeCell ref="AI78:AL78"/>
    <mergeCell ref="AE79:AH79"/>
    <mergeCell ref="AI79:AL79"/>
    <mergeCell ref="A78:D78"/>
    <mergeCell ref="E78:H78"/>
    <mergeCell ref="U74:X74"/>
    <mergeCell ref="Y74:AB74"/>
    <mergeCell ref="A74:D74"/>
    <mergeCell ref="E74:H74"/>
    <mergeCell ref="A75:D75"/>
    <mergeCell ref="E75:H75"/>
    <mergeCell ref="AE73:AH73"/>
    <mergeCell ref="AI73:AL73"/>
    <mergeCell ref="A86:D86"/>
    <mergeCell ref="E86:H86"/>
    <mergeCell ref="Y72:AB72"/>
    <mergeCell ref="Y73:AB73"/>
    <mergeCell ref="A73:D73"/>
    <mergeCell ref="E73:H73"/>
    <mergeCell ref="AE58:AH58"/>
    <mergeCell ref="AI58:AL58"/>
    <mergeCell ref="AE59:AH59"/>
    <mergeCell ref="AI59:AL59"/>
    <mergeCell ref="AE60:AH60"/>
    <mergeCell ref="AI60:AL60"/>
    <mergeCell ref="AE61:AH61"/>
    <mergeCell ref="AI61:AL61"/>
    <mergeCell ref="AE62:AH62"/>
    <mergeCell ref="AI62:AL62"/>
    <mergeCell ref="AE63:AH63"/>
    <mergeCell ref="AI63:AL63"/>
    <mergeCell ref="U58:X58"/>
    <mergeCell ref="Y58:AB58"/>
    <mergeCell ref="U59:X59"/>
    <mergeCell ref="Y59:AB59"/>
    <mergeCell ref="A70:D70"/>
    <mergeCell ref="E70:H70"/>
    <mergeCell ref="A71:D71"/>
    <mergeCell ref="E71:H71"/>
    <mergeCell ref="A72:D72"/>
    <mergeCell ref="E72:H72"/>
    <mergeCell ref="AI71:AL71"/>
    <mergeCell ref="AE72:AH72"/>
    <mergeCell ref="AI72:AL72"/>
  </mergeCells>
  <phoneticPr fontId="1"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2"/>
  <sheetViews>
    <sheetView zoomScale="85" zoomScaleNormal="85" workbookViewId="0">
      <selection activeCell="I10" sqref="I10:I11"/>
    </sheetView>
  </sheetViews>
  <sheetFormatPr defaultRowHeight="16.5"/>
  <cols>
    <col min="1" max="1" width="25.5703125" style="20" bestFit="1" customWidth="1"/>
    <col min="2" max="2" width="16.140625" style="20" bestFit="1" customWidth="1"/>
    <col min="3" max="3" width="15.28515625" style="20" bestFit="1" customWidth="1"/>
    <col min="4" max="4" width="16.140625" style="20" bestFit="1" customWidth="1"/>
    <col min="5" max="5" width="15.28515625" style="20" bestFit="1" customWidth="1"/>
    <col min="6" max="6" width="16.140625" style="20" bestFit="1" customWidth="1"/>
    <col min="7" max="7" width="15.28515625" style="20" bestFit="1" customWidth="1"/>
    <col min="8" max="8" width="16.140625" style="20" bestFit="1" customWidth="1"/>
    <col min="9" max="9" width="15.28515625" style="20" bestFit="1" customWidth="1"/>
    <col min="10" max="16384" width="9.140625" style="20"/>
  </cols>
  <sheetData>
    <row r="1" spans="1:13" ht="18">
      <c r="A1" s="148" t="s">
        <v>917</v>
      </c>
      <c r="B1" s="148"/>
      <c r="C1" s="148"/>
      <c r="D1" s="148"/>
      <c r="E1" s="148"/>
      <c r="F1" s="148"/>
    </row>
    <row r="2" spans="1:13" s="27" customFormat="1" ht="15.75">
      <c r="A2" s="430" t="s">
        <v>858</v>
      </c>
      <c r="B2" s="430"/>
      <c r="C2" s="430"/>
      <c r="D2" s="430"/>
      <c r="E2" s="430"/>
      <c r="F2" s="430"/>
      <c r="G2" s="430"/>
      <c r="H2" s="430"/>
      <c r="I2" s="430"/>
      <c r="J2" s="430"/>
      <c r="K2" s="430"/>
      <c r="L2" s="430"/>
      <c r="M2" s="430"/>
    </row>
    <row r="3" spans="1:13">
      <c r="A3" s="30"/>
      <c r="B3" s="30"/>
      <c r="C3" s="30"/>
      <c r="D3" s="30"/>
      <c r="E3" s="30"/>
      <c r="F3" s="30"/>
      <c r="G3" s="30"/>
      <c r="H3" s="30"/>
      <c r="I3" s="30"/>
      <c r="J3" s="30"/>
    </row>
    <row r="4" spans="1:13" s="27" customFormat="1" ht="15.75">
      <c r="A4" s="31"/>
      <c r="B4" s="433" t="s">
        <v>220</v>
      </c>
      <c r="C4" s="434"/>
      <c r="D4" s="433" t="s">
        <v>221</v>
      </c>
      <c r="E4" s="434"/>
      <c r="F4" s="433" t="s">
        <v>222</v>
      </c>
      <c r="G4" s="434"/>
      <c r="H4" s="433" t="s">
        <v>223</v>
      </c>
      <c r="I4" s="434"/>
    </row>
    <row r="5" spans="1:13" s="27" customFormat="1" ht="99.75">
      <c r="A5" s="26" t="s">
        <v>224</v>
      </c>
      <c r="B5" s="23" t="s">
        <v>225</v>
      </c>
      <c r="C5" s="581" t="s">
        <v>2202</v>
      </c>
      <c r="D5" s="23" t="s">
        <v>226</v>
      </c>
      <c r="E5" s="581" t="s">
        <v>2202</v>
      </c>
      <c r="F5" s="23" t="s">
        <v>226</v>
      </c>
      <c r="G5" s="581" t="s">
        <v>2202</v>
      </c>
      <c r="H5" s="23" t="s">
        <v>226</v>
      </c>
      <c r="I5" s="581" t="s">
        <v>2202</v>
      </c>
    </row>
    <row r="6" spans="1:13" s="27" customFormat="1" ht="15.75">
      <c r="A6" s="32" t="s">
        <v>872</v>
      </c>
      <c r="B6" s="25" t="s">
        <v>1760</v>
      </c>
      <c r="C6" s="24"/>
      <c r="D6" t="s">
        <v>1761</v>
      </c>
      <c r="E6" s="24"/>
      <c r="F6" s="28" t="s">
        <v>1762</v>
      </c>
      <c r="G6" s="24"/>
      <c r="H6" s="28" t="s">
        <v>1763</v>
      </c>
      <c r="I6" s="24"/>
    </row>
    <row r="7" spans="1:13" s="27" customFormat="1" ht="15.75">
      <c r="A7" s="32" t="s">
        <v>873</v>
      </c>
      <c r="B7" s="29" t="s">
        <v>1764</v>
      </c>
      <c r="C7" s="24"/>
      <c r="D7" s="29" t="s">
        <v>1765</v>
      </c>
      <c r="E7" s="24"/>
      <c r="F7" s="29" t="s">
        <v>1766</v>
      </c>
      <c r="G7" s="24"/>
      <c r="H7" s="29" t="s">
        <v>1767</v>
      </c>
      <c r="I7" s="24"/>
    </row>
    <row r="8" spans="1:13" s="27" customFormat="1" ht="15.75">
      <c r="A8" s="32" t="s">
        <v>874</v>
      </c>
      <c r="B8" s="29" t="s">
        <v>1768</v>
      </c>
      <c r="C8" s="24"/>
      <c r="D8" s="29" t="s">
        <v>1769</v>
      </c>
      <c r="E8" s="24"/>
      <c r="F8" s="29" t="s">
        <v>1770</v>
      </c>
      <c r="G8" s="24"/>
      <c r="H8" s="29" t="s">
        <v>1771</v>
      </c>
      <c r="I8" s="24"/>
    </row>
    <row r="9" spans="1:13" s="27" customFormat="1" ht="15.75">
      <c r="A9" s="36" t="s">
        <v>15</v>
      </c>
      <c r="B9" s="34" t="s">
        <v>286</v>
      </c>
      <c r="C9" s="35"/>
      <c r="D9" s="34" t="s">
        <v>286</v>
      </c>
      <c r="E9" s="35"/>
      <c r="F9" s="34" t="s">
        <v>286</v>
      </c>
      <c r="G9" s="35"/>
      <c r="H9" s="34" t="s">
        <v>286</v>
      </c>
      <c r="I9" s="35"/>
      <c r="J9" s="42"/>
    </row>
    <row r="10" spans="1:13" s="27" customFormat="1" ht="15.75">
      <c r="A10" s="37" t="s">
        <v>227</v>
      </c>
      <c r="B10" s="28" t="s">
        <v>45</v>
      </c>
      <c r="C10" s="557"/>
      <c r="D10" s="28" t="s">
        <v>217</v>
      </c>
      <c r="E10" s="557"/>
      <c r="F10" s="28" t="s">
        <v>218</v>
      </c>
      <c r="G10" s="557"/>
      <c r="H10" s="28" t="s">
        <v>219</v>
      </c>
      <c r="I10" s="557"/>
    </row>
    <row r="11" spans="1:13" s="27" customFormat="1" ht="15.75">
      <c r="A11" s="37" t="s">
        <v>228</v>
      </c>
      <c r="B11" s="28" t="s">
        <v>150</v>
      </c>
      <c r="C11" s="559"/>
      <c r="D11" s="28" t="s">
        <v>161</v>
      </c>
      <c r="E11" s="559"/>
      <c r="F11" s="28" t="s">
        <v>229</v>
      </c>
      <c r="G11" s="559"/>
      <c r="H11" s="28" t="s">
        <v>214</v>
      </c>
      <c r="I11" s="559"/>
    </row>
    <row r="12" spans="1:13" s="27" customFormat="1" ht="15.75"/>
  </sheetData>
  <sheetProtection algorithmName="SHA-512" hashValue="CXyHil9HyszmVwE6V0dH1d0YeGGTYaawK2IpZF5RE7RUKfXwdrDTBn1CBtCvfGkr1H2unFBaOcG8K/B+DJL5FA==" saltValue="6llN2XbMA4WwzPY4m/SWsQ==" spinCount="100000" sheet="1" objects="1" scenarios="1"/>
  <protectedRanges>
    <protectedRange sqref="C5" name="Range1"/>
    <protectedRange sqref="E5" name="Range1_1"/>
    <protectedRange sqref="G5" name="Range1_2"/>
    <protectedRange sqref="I5" name="Range1_3"/>
  </protectedRanges>
  <mergeCells count="9">
    <mergeCell ref="C10:C11"/>
    <mergeCell ref="E10:E11"/>
    <mergeCell ref="G10:G11"/>
    <mergeCell ref="I10:I11"/>
    <mergeCell ref="B4:C4"/>
    <mergeCell ref="D4:E4"/>
    <mergeCell ref="F4:G4"/>
    <mergeCell ref="H4:I4"/>
    <mergeCell ref="A2:M2"/>
  </mergeCells>
  <phoneticPr fontId="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R20"/>
  <sheetViews>
    <sheetView workbookViewId="0">
      <selection activeCell="F24" sqref="F24"/>
    </sheetView>
  </sheetViews>
  <sheetFormatPr defaultColWidth="40.140625" defaultRowHeight="14.25"/>
  <cols>
    <col min="1" max="1" width="28.140625" style="16" bestFit="1" customWidth="1"/>
    <col min="2" max="2" width="25" style="16" bestFit="1" customWidth="1"/>
    <col min="3" max="3" width="17.7109375" style="16" bestFit="1" customWidth="1"/>
    <col min="4" max="4" width="25" style="16" bestFit="1" customWidth="1"/>
    <col min="5" max="5" width="17.7109375" style="16" bestFit="1" customWidth="1"/>
    <col min="6" max="16384" width="40.140625" style="16"/>
  </cols>
  <sheetData>
    <row r="1" spans="1:18" ht="18">
      <c r="A1" s="514" t="s">
        <v>1347</v>
      </c>
      <c r="B1" s="514"/>
      <c r="C1" s="514"/>
      <c r="D1" s="514"/>
      <c r="E1" s="514"/>
      <c r="F1" s="514"/>
    </row>
    <row r="2" spans="1:18" ht="15">
      <c r="A2" s="515" t="s">
        <v>1307</v>
      </c>
      <c r="B2" s="515"/>
      <c r="C2" s="515"/>
      <c r="D2" s="515"/>
      <c r="E2" s="515"/>
      <c r="F2" s="515"/>
      <c r="G2" s="515"/>
      <c r="H2" s="515"/>
    </row>
    <row r="4" spans="1:18" ht="15">
      <c r="A4" s="102"/>
      <c r="B4" s="512" t="s">
        <v>1308</v>
      </c>
      <c r="C4" s="513"/>
      <c r="D4" s="512" t="s">
        <v>1309</v>
      </c>
      <c r="E4" s="513"/>
    </row>
    <row r="5" spans="1:18" ht="85.5">
      <c r="A5" s="93" t="s">
        <v>1310</v>
      </c>
      <c r="B5" s="270" t="s">
        <v>1311</v>
      </c>
      <c r="C5" s="581" t="s">
        <v>2202</v>
      </c>
      <c r="D5" s="270" t="s">
        <v>1311</v>
      </c>
      <c r="E5" s="581" t="s">
        <v>2202</v>
      </c>
    </row>
    <row r="6" spans="1:18" s="221" customFormat="1" ht="15.75">
      <c r="A6" s="272" t="s">
        <v>1312</v>
      </c>
      <c r="B6" s="273" t="s">
        <v>1314</v>
      </c>
      <c r="C6" s="599"/>
      <c r="D6" s="274" t="s">
        <v>1315</v>
      </c>
      <c r="E6" s="599"/>
    </row>
    <row r="7" spans="1:18" ht="15">
      <c r="A7" s="275" t="s">
        <v>1316</v>
      </c>
      <c r="B7" s="276" t="s">
        <v>1317</v>
      </c>
      <c r="C7" s="600"/>
      <c r="D7" s="276" t="s">
        <v>1317</v>
      </c>
      <c r="E7" s="600"/>
    </row>
    <row r="8" spans="1:18" ht="15">
      <c r="A8" s="275" t="s">
        <v>1318</v>
      </c>
      <c r="B8" s="277" t="s">
        <v>1625</v>
      </c>
      <c r="C8" s="600"/>
      <c r="D8" s="276" t="s">
        <v>1624</v>
      </c>
      <c r="E8" s="600"/>
    </row>
    <row r="9" spans="1:18" ht="15">
      <c r="A9" s="275" t="s">
        <v>1319</v>
      </c>
      <c r="B9" s="277" t="s">
        <v>1772</v>
      </c>
      <c r="C9" s="601"/>
      <c r="D9" s="277" t="s">
        <v>1773</v>
      </c>
      <c r="E9" s="601"/>
    </row>
    <row r="12" spans="1:18" ht="15">
      <c r="A12" s="516" t="s">
        <v>1320</v>
      </c>
      <c r="B12" s="516"/>
      <c r="C12" s="516"/>
      <c r="D12" s="516"/>
      <c r="E12" s="516"/>
      <c r="F12" s="516"/>
      <c r="G12" s="516"/>
      <c r="H12" s="516"/>
      <c r="I12" s="516"/>
      <c r="J12" s="516"/>
      <c r="K12" s="11"/>
      <c r="L12" s="11"/>
      <c r="M12" s="11"/>
      <c r="N12" s="11"/>
      <c r="O12" s="11"/>
      <c r="P12" s="11"/>
      <c r="Q12" s="11"/>
      <c r="R12" s="11"/>
    </row>
    <row r="14" spans="1:18" ht="15">
      <c r="A14" s="102"/>
      <c r="B14" s="512" t="s">
        <v>1321</v>
      </c>
      <c r="C14" s="513"/>
      <c r="D14" s="512" t="s">
        <v>1322</v>
      </c>
      <c r="E14" s="513"/>
    </row>
    <row r="15" spans="1:18" ht="85.5">
      <c r="A15" s="93" t="s">
        <v>1323</v>
      </c>
      <c r="B15" s="270" t="s">
        <v>1324</v>
      </c>
      <c r="C15" s="581" t="s">
        <v>2202</v>
      </c>
      <c r="D15" s="270" t="s">
        <v>1324</v>
      </c>
      <c r="E15" s="581" t="s">
        <v>2202</v>
      </c>
    </row>
    <row r="16" spans="1:18" ht="15.75">
      <c r="A16" s="278" t="s">
        <v>1325</v>
      </c>
      <c r="B16" s="273">
        <v>5457</v>
      </c>
      <c r="C16" s="602"/>
      <c r="D16" s="273">
        <v>5458</v>
      </c>
      <c r="E16" s="602"/>
    </row>
    <row r="17" spans="1:5" s="221" customFormat="1" ht="15.75">
      <c r="A17" s="272" t="s">
        <v>1312</v>
      </c>
      <c r="B17" s="273" t="s">
        <v>1326</v>
      </c>
      <c r="C17" s="603"/>
      <c r="D17" s="274" t="s">
        <v>1327</v>
      </c>
      <c r="E17" s="603"/>
    </row>
    <row r="18" spans="1:5" ht="15">
      <c r="A18" s="275" t="s">
        <v>1316</v>
      </c>
      <c r="B18" s="276" t="s">
        <v>1328</v>
      </c>
      <c r="C18" s="603"/>
      <c r="D18" s="276" t="s">
        <v>1328</v>
      </c>
      <c r="E18" s="603"/>
    </row>
    <row r="19" spans="1:5" ht="15">
      <c r="A19" s="275" t="s">
        <v>1318</v>
      </c>
      <c r="B19" s="277">
        <v>0</v>
      </c>
      <c r="C19" s="603"/>
      <c r="D19" s="277">
        <v>0</v>
      </c>
      <c r="E19" s="603"/>
    </row>
    <row r="20" spans="1:5" ht="15">
      <c r="A20" s="275" t="s">
        <v>1319</v>
      </c>
      <c r="B20" s="277" t="s">
        <v>1774</v>
      </c>
      <c r="C20" s="604"/>
      <c r="D20" s="277" t="s">
        <v>1774</v>
      </c>
      <c r="E20" s="604"/>
    </row>
  </sheetData>
  <sheetProtection algorithmName="SHA-512" hashValue="YysUIKY8wWWSRGJNsI0DZpAR1sipw0qZMWHxB/iXqyXyqvF+SEq/3p9eXzN9nXNIdiazESFnWBefHSQl+O/pRA==" saltValue="h8tKtDDCb4hVuDcojNq3Ow==" spinCount="100000" sheet="1" objects="1" scenarios="1"/>
  <protectedRanges>
    <protectedRange sqref="C5" name="Range1"/>
    <protectedRange sqref="E5" name="Range1_1"/>
    <protectedRange sqref="C15" name="Range1_2"/>
    <protectedRange sqref="E15" name="Range1_3"/>
  </protectedRanges>
  <mergeCells count="11">
    <mergeCell ref="E16:E20"/>
    <mergeCell ref="C16:C20"/>
    <mergeCell ref="B14:C14"/>
    <mergeCell ref="D14:E14"/>
    <mergeCell ref="A1:F1"/>
    <mergeCell ref="A2:H2"/>
    <mergeCell ref="B4:C4"/>
    <mergeCell ref="D4:E4"/>
    <mergeCell ref="A12:J12"/>
    <mergeCell ref="E6:E9"/>
    <mergeCell ref="C6:C9"/>
  </mergeCells>
  <phoneticPr fontId="1"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R22"/>
  <sheetViews>
    <sheetView zoomScaleNormal="100" workbookViewId="0">
      <selection activeCell="J7" sqref="J7"/>
    </sheetView>
  </sheetViews>
  <sheetFormatPr defaultColWidth="56.28515625" defaultRowHeight="14.25"/>
  <cols>
    <col min="1" max="1" width="26.7109375" style="16" bestFit="1" customWidth="1"/>
    <col min="2" max="2" width="22.85546875" style="16" bestFit="1" customWidth="1"/>
    <col min="3" max="3" width="13.28515625" style="16" bestFit="1" customWidth="1"/>
    <col min="4" max="4" width="21.28515625" style="16" bestFit="1" customWidth="1"/>
    <col min="5" max="5" width="13.28515625" style="16" bestFit="1" customWidth="1"/>
    <col min="6" max="6" width="22.85546875" style="16" bestFit="1" customWidth="1"/>
    <col min="7" max="7" width="13.28515625" style="16" bestFit="1" customWidth="1"/>
    <col min="8" max="8" width="21.28515625" style="16" bestFit="1" customWidth="1"/>
    <col min="9" max="9" width="13.28515625" style="16" bestFit="1" customWidth="1"/>
    <col min="10" max="10" width="39" style="16" bestFit="1" customWidth="1"/>
    <col min="11" max="11" width="15.7109375" style="16" bestFit="1" customWidth="1"/>
    <col min="12" max="12" width="36.42578125" style="16" bestFit="1" customWidth="1"/>
    <col min="13" max="13" width="15.7109375" style="16" bestFit="1" customWidth="1"/>
    <col min="14" max="16384" width="56.28515625" style="16"/>
  </cols>
  <sheetData>
    <row r="1" spans="1:18" ht="18">
      <c r="A1" s="283" t="s">
        <v>1348</v>
      </c>
      <c r="B1" s="283"/>
      <c r="C1" s="283"/>
      <c r="D1" s="283"/>
      <c r="E1" s="283"/>
      <c r="F1" s="283"/>
      <c r="G1" s="283"/>
    </row>
    <row r="2" spans="1:18" ht="15">
      <c r="A2" s="515" t="s">
        <v>1307</v>
      </c>
      <c r="B2" s="515"/>
      <c r="C2" s="515"/>
      <c r="D2" s="515"/>
      <c r="E2" s="515"/>
      <c r="F2" s="515"/>
      <c r="G2" s="515"/>
      <c r="H2" s="515"/>
      <c r="I2" s="515"/>
      <c r="J2" s="515"/>
    </row>
    <row r="4" spans="1:18" s="3" customFormat="1" ht="15">
      <c r="A4" s="102"/>
      <c r="B4" s="517" t="s">
        <v>736</v>
      </c>
      <c r="C4" s="518"/>
      <c r="D4" s="512" t="s">
        <v>221</v>
      </c>
      <c r="E4" s="513"/>
      <c r="F4" s="517" t="s">
        <v>745</v>
      </c>
      <c r="G4" s="518"/>
      <c r="H4" s="512" t="s">
        <v>735</v>
      </c>
      <c r="I4" s="513"/>
    </row>
    <row r="5" spans="1:18" s="3" customFormat="1" ht="128.25">
      <c r="A5" s="279" t="s">
        <v>693</v>
      </c>
      <c r="B5" s="270" t="s">
        <v>225</v>
      </c>
      <c r="C5" s="581" t="s">
        <v>2202</v>
      </c>
      <c r="D5" s="270" t="s">
        <v>225</v>
      </c>
      <c r="E5" s="581" t="s">
        <v>2202</v>
      </c>
      <c r="F5" s="270" t="s">
        <v>225</v>
      </c>
      <c r="G5" s="581" t="s">
        <v>2202</v>
      </c>
      <c r="H5" s="270" t="s">
        <v>225</v>
      </c>
      <c r="I5" s="581" t="s">
        <v>2202</v>
      </c>
    </row>
    <row r="6" spans="1:18" s="281" customFormat="1" ht="15.75">
      <c r="A6" s="272" t="s">
        <v>1312</v>
      </c>
      <c r="B6" s="280" t="s">
        <v>1313</v>
      </c>
      <c r="C6" s="599"/>
      <c r="D6" s="280" t="s">
        <v>1313</v>
      </c>
      <c r="E6" s="599"/>
      <c r="F6" s="280" t="s">
        <v>1329</v>
      </c>
      <c r="G6" s="599"/>
      <c r="H6" s="280" t="s">
        <v>1329</v>
      </c>
      <c r="I6" s="599"/>
    </row>
    <row r="7" spans="1:18" s="3" customFormat="1" ht="15">
      <c r="A7" s="275" t="s">
        <v>1316</v>
      </c>
      <c r="B7" s="93" t="s">
        <v>1330</v>
      </c>
      <c r="C7" s="600"/>
      <c r="D7" s="93" t="s">
        <v>1331</v>
      </c>
      <c r="E7" s="600"/>
      <c r="F7" s="93" t="s">
        <v>1330</v>
      </c>
      <c r="G7" s="600"/>
      <c r="H7" s="93" t="s">
        <v>1331</v>
      </c>
      <c r="I7" s="600"/>
    </row>
    <row r="8" spans="1:18" s="3" customFormat="1" ht="15">
      <c r="A8" s="275" t="s">
        <v>1332</v>
      </c>
      <c r="B8" s="277" t="s">
        <v>1373</v>
      </c>
      <c r="C8" s="600"/>
      <c r="D8" s="282" t="s">
        <v>1367</v>
      </c>
      <c r="E8" s="600"/>
      <c r="F8" s="277" t="s">
        <v>1375</v>
      </c>
      <c r="G8" s="600"/>
      <c r="H8" s="282" t="s">
        <v>1370</v>
      </c>
      <c r="I8" s="600"/>
    </row>
    <row r="9" spans="1:18" s="3" customFormat="1" ht="15">
      <c r="A9" s="275" t="s">
        <v>1333</v>
      </c>
      <c r="B9" s="277" t="s">
        <v>1374</v>
      </c>
      <c r="C9" s="600"/>
      <c r="D9" s="282" t="s">
        <v>1368</v>
      </c>
      <c r="E9" s="600"/>
      <c r="F9" s="277" t="s">
        <v>1376</v>
      </c>
      <c r="G9" s="600"/>
      <c r="H9" s="282" t="s">
        <v>1371</v>
      </c>
      <c r="I9" s="600"/>
    </row>
    <row r="10" spans="1:18" s="3" customFormat="1" ht="15">
      <c r="A10" s="275" t="s">
        <v>1334</v>
      </c>
      <c r="B10" s="277" t="s">
        <v>1630</v>
      </c>
      <c r="C10" s="601"/>
      <c r="D10" s="282" t="s">
        <v>1369</v>
      </c>
      <c r="E10" s="601"/>
      <c r="F10" s="277" t="s">
        <v>1377</v>
      </c>
      <c r="G10" s="601"/>
      <c r="H10" s="282" t="s">
        <v>1372</v>
      </c>
      <c r="I10" s="601"/>
    </row>
    <row r="11" spans="1:18" ht="15">
      <c r="B11" s="3"/>
    </row>
    <row r="13" spans="1:18" ht="15">
      <c r="A13" s="516" t="s">
        <v>1335</v>
      </c>
      <c r="B13" s="516"/>
      <c r="C13" s="516"/>
      <c r="D13" s="516"/>
      <c r="E13" s="516"/>
      <c r="F13" s="516"/>
      <c r="G13" s="516"/>
      <c r="H13" s="516"/>
      <c r="I13" s="516"/>
      <c r="J13" s="516"/>
      <c r="K13" s="11"/>
      <c r="L13" s="11"/>
      <c r="M13" s="11"/>
      <c r="N13" s="11"/>
      <c r="O13" s="11"/>
      <c r="P13" s="11"/>
      <c r="Q13" s="11"/>
      <c r="R13" s="11"/>
    </row>
    <row r="15" spans="1:18" s="3" customFormat="1" ht="15">
      <c r="A15" s="102"/>
      <c r="B15" s="517" t="s">
        <v>1336</v>
      </c>
      <c r="C15" s="518"/>
      <c r="D15" s="512" t="s">
        <v>1337</v>
      </c>
      <c r="E15" s="513"/>
      <c r="F15" s="517" t="s">
        <v>1338</v>
      </c>
      <c r="G15" s="518"/>
      <c r="H15" s="512" t="s">
        <v>1339</v>
      </c>
      <c r="I15" s="513"/>
    </row>
    <row r="16" spans="1:18" s="3" customFormat="1" ht="128.25">
      <c r="A16" s="279" t="s">
        <v>1340</v>
      </c>
      <c r="B16" s="270" t="s">
        <v>1341</v>
      </c>
      <c r="C16" s="581" t="s">
        <v>2202</v>
      </c>
      <c r="D16" s="270" t="s">
        <v>1341</v>
      </c>
      <c r="E16" s="581" t="s">
        <v>2202</v>
      </c>
      <c r="F16" s="270" t="s">
        <v>1341</v>
      </c>
      <c r="G16" s="581" t="s">
        <v>2202</v>
      </c>
      <c r="H16" s="270" t="s">
        <v>1341</v>
      </c>
      <c r="I16" s="581" t="s">
        <v>2202</v>
      </c>
    </row>
    <row r="17" spans="1:9" s="3" customFormat="1" ht="15.75">
      <c r="A17" s="272" t="s">
        <v>1342</v>
      </c>
      <c r="B17" s="273" t="s">
        <v>1627</v>
      </c>
      <c r="C17" s="605"/>
      <c r="D17" s="273" t="s">
        <v>1629</v>
      </c>
      <c r="E17" s="605"/>
      <c r="F17" s="273" t="s">
        <v>1628</v>
      </c>
      <c r="G17" s="605"/>
      <c r="H17" s="273" t="s">
        <v>1626</v>
      </c>
      <c r="I17" s="605"/>
    </row>
    <row r="18" spans="1:9" s="281" customFormat="1" ht="15.75">
      <c r="A18" s="272" t="s">
        <v>1312</v>
      </c>
      <c r="B18" s="280" t="s">
        <v>1343</v>
      </c>
      <c r="C18" s="606"/>
      <c r="D18" s="280" t="s">
        <v>1343</v>
      </c>
      <c r="E18" s="606"/>
      <c r="F18" s="280" t="s">
        <v>1344</v>
      </c>
      <c r="G18" s="606"/>
      <c r="H18" s="280" t="s">
        <v>1344</v>
      </c>
      <c r="I18" s="606"/>
    </row>
    <row r="19" spans="1:9" s="3" customFormat="1" ht="15">
      <c r="A19" s="275" t="s">
        <v>1316</v>
      </c>
      <c r="B19" s="93" t="s">
        <v>1345</v>
      </c>
      <c r="C19" s="606"/>
      <c r="D19" s="93" t="s">
        <v>1346</v>
      </c>
      <c r="E19" s="606"/>
      <c r="F19" s="93" t="s">
        <v>1345</v>
      </c>
      <c r="G19" s="606"/>
      <c r="H19" s="93" t="s">
        <v>1346</v>
      </c>
      <c r="I19" s="606"/>
    </row>
    <row r="20" spans="1:9" s="3" customFormat="1" ht="15">
      <c r="A20" s="275" t="s">
        <v>1332</v>
      </c>
      <c r="B20" s="276">
        <v>0</v>
      </c>
      <c r="C20" s="606"/>
      <c r="D20" s="276">
        <v>0</v>
      </c>
      <c r="E20" s="606"/>
      <c r="F20" s="276">
        <v>0</v>
      </c>
      <c r="G20" s="606"/>
      <c r="H20" s="276">
        <v>0</v>
      </c>
      <c r="I20" s="606"/>
    </row>
    <row r="21" spans="1:9" s="3" customFormat="1" ht="15">
      <c r="A21" s="275" t="s">
        <v>1333</v>
      </c>
      <c r="B21" s="276">
        <v>0</v>
      </c>
      <c r="C21" s="606"/>
      <c r="D21" s="276">
        <v>0</v>
      </c>
      <c r="E21" s="606"/>
      <c r="F21" s="276">
        <v>0</v>
      </c>
      <c r="G21" s="606"/>
      <c r="H21" s="276">
        <v>0</v>
      </c>
      <c r="I21" s="606"/>
    </row>
    <row r="22" spans="1:9" s="3" customFormat="1" ht="15">
      <c r="A22" s="275" t="s">
        <v>1334</v>
      </c>
      <c r="B22" s="277">
        <v>0</v>
      </c>
      <c r="C22" s="607"/>
      <c r="D22" s="277">
        <v>0</v>
      </c>
      <c r="E22" s="607"/>
      <c r="F22" s="277">
        <v>0</v>
      </c>
      <c r="G22" s="607"/>
      <c r="H22" s="277">
        <v>0</v>
      </c>
      <c r="I22" s="607"/>
    </row>
  </sheetData>
  <sheetProtection algorithmName="SHA-512" hashValue="7v/d7+BD7q6Adggie84F0bZwJP5mIJi7Sz+P0l5qxAwtvHvpnmNJsscJ/fAK0qs7dukBvldrLnEZIYt35bhDug==" saltValue="j+gPhKFJtgni9shc2EVYuA==" spinCount="100000" sheet="1" objects="1" scenarios="1"/>
  <protectedRanges>
    <protectedRange sqref="C5" name="Range1"/>
    <protectedRange sqref="E5" name="Range1_1"/>
    <protectedRange sqref="G5" name="Range1_2"/>
    <protectedRange sqref="I5" name="Range1_3"/>
    <protectedRange sqref="C16" name="Range1_4"/>
    <protectedRange sqref="E16" name="Range1_5"/>
    <protectedRange sqref="G16" name="Range1_6"/>
    <protectedRange sqref="I16" name="Range1_7"/>
  </protectedRanges>
  <mergeCells count="18">
    <mergeCell ref="I17:I22"/>
    <mergeCell ref="G17:G22"/>
    <mergeCell ref="E17:E22"/>
    <mergeCell ref="C17:C22"/>
    <mergeCell ref="I6:I10"/>
    <mergeCell ref="G6:G10"/>
    <mergeCell ref="E6:E10"/>
    <mergeCell ref="C6:C10"/>
    <mergeCell ref="A2:J2"/>
    <mergeCell ref="B4:C4"/>
    <mergeCell ref="D4:E4"/>
    <mergeCell ref="F4:G4"/>
    <mergeCell ref="H4:I4"/>
    <mergeCell ref="A13:J13"/>
    <mergeCell ref="B15:C15"/>
    <mergeCell ref="D15:E15"/>
    <mergeCell ref="F15:G15"/>
    <mergeCell ref="H15:I15"/>
  </mergeCells>
  <phoneticPr fontId="1"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9"/>
  <sheetViews>
    <sheetView zoomScale="85" zoomScaleNormal="85" workbookViewId="0">
      <selection activeCell="I14" sqref="I14"/>
    </sheetView>
  </sheetViews>
  <sheetFormatPr defaultRowHeight="16.5"/>
  <cols>
    <col min="1" max="1" width="19.7109375" style="20" bestFit="1" customWidth="1"/>
    <col min="2" max="2" width="29.5703125" style="20" bestFit="1" customWidth="1"/>
    <col min="3" max="3" width="20" style="20" customWidth="1"/>
    <col min="4" max="4" width="33.5703125" style="20" bestFit="1" customWidth="1"/>
    <col min="5" max="5" width="20" style="20" customWidth="1"/>
    <col min="6" max="6" width="15.7109375" style="20" bestFit="1" customWidth="1"/>
    <col min="7" max="16384" width="9.140625" style="20"/>
  </cols>
  <sheetData>
    <row r="1" spans="1:8" ht="18">
      <c r="A1" s="427" t="s">
        <v>916</v>
      </c>
      <c r="B1" s="427"/>
      <c r="C1" s="427"/>
      <c r="D1" s="427"/>
      <c r="E1" s="427"/>
      <c r="F1" s="148"/>
    </row>
    <row r="2" spans="1:8" s="27" customFormat="1" ht="15.75">
      <c r="A2" s="430" t="s">
        <v>856</v>
      </c>
      <c r="B2" s="430"/>
      <c r="C2" s="430"/>
      <c r="D2" s="430"/>
      <c r="E2" s="430"/>
      <c r="F2" s="430"/>
      <c r="G2" s="430"/>
      <c r="H2" s="430"/>
    </row>
    <row r="4" spans="1:8" s="27" customFormat="1" thickBot="1">
      <c r="A4" s="21"/>
      <c r="B4" s="428" t="s">
        <v>220</v>
      </c>
      <c r="C4" s="429"/>
      <c r="D4" s="428" t="s">
        <v>221</v>
      </c>
      <c r="E4" s="429"/>
    </row>
    <row r="5" spans="1:8" s="27" customFormat="1" ht="64.5" thickBot="1">
      <c r="A5" s="22" t="s">
        <v>224</v>
      </c>
      <c r="B5" s="23" t="s">
        <v>225</v>
      </c>
      <c r="C5" s="375" t="s">
        <v>2055</v>
      </c>
      <c r="D5" s="23" t="s">
        <v>225</v>
      </c>
      <c r="E5" s="375" t="s">
        <v>2055</v>
      </c>
    </row>
    <row r="6" spans="1:8" s="27" customFormat="1" ht="15.75">
      <c r="A6" s="36" t="s">
        <v>1</v>
      </c>
      <c r="B6" s="38" t="s">
        <v>680</v>
      </c>
      <c r="C6" s="519"/>
      <c r="D6" s="38" t="s">
        <v>679</v>
      </c>
      <c r="E6" s="519"/>
    </row>
    <row r="7" spans="1:8" s="27" customFormat="1" ht="15.75">
      <c r="A7" s="37" t="s">
        <v>2</v>
      </c>
      <c r="B7" s="26" t="s">
        <v>7</v>
      </c>
      <c r="C7" s="520"/>
      <c r="D7" s="26" t="s">
        <v>9</v>
      </c>
      <c r="E7" s="520"/>
    </row>
    <row r="8" spans="1:8" s="27" customFormat="1" ht="15.75">
      <c r="A8" s="37" t="s">
        <v>3</v>
      </c>
      <c r="B8" s="26" t="s">
        <v>8</v>
      </c>
      <c r="C8" s="520"/>
      <c r="D8" s="26" t="s">
        <v>10</v>
      </c>
      <c r="E8" s="520"/>
    </row>
    <row r="9" spans="1:8" s="27" customFormat="1" ht="15.75">
      <c r="A9" s="37" t="s">
        <v>4</v>
      </c>
      <c r="B9" s="28">
        <v>13</v>
      </c>
      <c r="C9" s="521"/>
      <c r="D9" s="28">
        <v>320</v>
      </c>
      <c r="E9" s="521"/>
    </row>
  </sheetData>
  <mergeCells count="6">
    <mergeCell ref="C6:C9"/>
    <mergeCell ref="E6:E9"/>
    <mergeCell ref="A2:H2"/>
    <mergeCell ref="A1:E1"/>
    <mergeCell ref="B4:C4"/>
    <mergeCell ref="D4:E4"/>
  </mergeCells>
  <phoneticPr fontId="1"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43"/>
  <sheetViews>
    <sheetView zoomScale="85" zoomScaleNormal="85" workbookViewId="0">
      <selection activeCell="D19" sqref="D19"/>
    </sheetView>
  </sheetViews>
  <sheetFormatPr defaultRowHeight="16.5"/>
  <cols>
    <col min="1" max="1" width="25.28515625" style="20" bestFit="1" customWidth="1"/>
    <col min="2" max="2" width="41" style="20" customWidth="1"/>
    <col min="3" max="3" width="21.85546875" style="20" customWidth="1"/>
    <col min="4" max="4" width="54.7109375" style="20" bestFit="1" customWidth="1"/>
    <col min="5" max="5" width="21.85546875" style="20" customWidth="1"/>
    <col min="6" max="6" width="15.7109375" style="20" bestFit="1" customWidth="1"/>
    <col min="7" max="16384" width="9.140625" style="20"/>
  </cols>
  <sheetData>
    <row r="1" spans="1:12" ht="18">
      <c r="A1" s="427" t="s">
        <v>915</v>
      </c>
      <c r="B1" s="427"/>
      <c r="C1" s="427"/>
      <c r="D1" s="427"/>
      <c r="E1" s="427"/>
      <c r="F1" s="427"/>
      <c r="G1" s="427"/>
      <c r="H1" s="427"/>
      <c r="I1" s="427"/>
    </row>
    <row r="2" spans="1:12" s="27" customFormat="1" ht="15.75">
      <c r="A2" s="430" t="s">
        <v>856</v>
      </c>
      <c r="B2" s="430"/>
      <c r="C2" s="430"/>
      <c r="D2" s="430"/>
      <c r="E2" s="430"/>
      <c r="F2" s="430"/>
      <c r="G2" s="430"/>
      <c r="H2" s="430"/>
      <c r="I2" s="430"/>
      <c r="J2" s="430"/>
      <c r="K2" s="430"/>
      <c r="L2" s="430"/>
    </row>
    <row r="4" spans="1:12" s="27" customFormat="1" thickBot="1">
      <c r="A4" s="21"/>
      <c r="B4" s="428" t="s">
        <v>220</v>
      </c>
      <c r="C4" s="429"/>
      <c r="D4" s="428" t="s">
        <v>221</v>
      </c>
      <c r="E4" s="429"/>
    </row>
    <row r="5" spans="1:12" s="27" customFormat="1" ht="64.5" thickBot="1">
      <c r="A5" s="22" t="s">
        <v>689</v>
      </c>
      <c r="B5" s="23" t="s">
        <v>688</v>
      </c>
      <c r="C5" s="375" t="s">
        <v>2055</v>
      </c>
      <c r="D5" s="23" t="s">
        <v>688</v>
      </c>
      <c r="E5" s="375" t="s">
        <v>2055</v>
      </c>
    </row>
    <row r="6" spans="1:12" s="27" customFormat="1" ht="15.75">
      <c r="A6" s="36" t="s">
        <v>15</v>
      </c>
      <c r="B6" s="38" t="s">
        <v>687</v>
      </c>
      <c r="C6" s="519"/>
      <c r="D6" s="38" t="s">
        <v>686</v>
      </c>
      <c r="E6" s="519"/>
    </row>
    <row r="7" spans="1:12" s="27" customFormat="1" ht="15.75">
      <c r="A7" s="37" t="s">
        <v>1</v>
      </c>
      <c r="B7" s="26" t="s">
        <v>685</v>
      </c>
      <c r="C7" s="520"/>
      <c r="D7" s="26" t="s">
        <v>685</v>
      </c>
      <c r="E7" s="520"/>
    </row>
    <row r="8" spans="1:12" s="27" customFormat="1" ht="15.75">
      <c r="A8" s="37" t="s">
        <v>16</v>
      </c>
      <c r="B8" s="26" t="s">
        <v>2104</v>
      </c>
      <c r="C8" s="520"/>
      <c r="D8" s="26" t="s">
        <v>684</v>
      </c>
      <c r="E8" s="520"/>
    </row>
    <row r="9" spans="1:12" s="27" customFormat="1" ht="15.75">
      <c r="A9" s="37" t="s">
        <v>17</v>
      </c>
      <c r="B9" s="26" t="s">
        <v>42</v>
      </c>
      <c r="C9" s="520"/>
      <c r="D9" s="26" t="s">
        <v>683</v>
      </c>
      <c r="E9" s="520"/>
    </row>
    <row r="10" spans="1:12" s="27" customFormat="1" ht="15.75">
      <c r="A10" s="37" t="s">
        <v>1389</v>
      </c>
      <c r="B10" s="25" t="s">
        <v>173</v>
      </c>
      <c r="C10" s="520"/>
      <c r="D10" s="25" t="s">
        <v>406</v>
      </c>
      <c r="E10" s="520"/>
    </row>
    <row r="11" spans="1:12" s="27" customFormat="1" ht="15.75">
      <c r="A11" s="37" t="s">
        <v>18</v>
      </c>
      <c r="B11" s="25" t="s">
        <v>682</v>
      </c>
      <c r="C11" s="520"/>
      <c r="D11" s="25" t="s">
        <v>682</v>
      </c>
      <c r="E11" s="520"/>
    </row>
    <row r="12" spans="1:12" s="27" customFormat="1" ht="15.75">
      <c r="A12" s="37" t="s">
        <v>19</v>
      </c>
      <c r="B12" s="25" t="s">
        <v>2101</v>
      </c>
      <c r="C12" s="520"/>
      <c r="D12" s="26" t="s">
        <v>2106</v>
      </c>
      <c r="E12" s="520"/>
    </row>
    <row r="13" spans="1:12" s="27" customFormat="1" ht="15.75">
      <c r="A13" s="37" t="s">
        <v>3</v>
      </c>
      <c r="B13" s="26" t="s">
        <v>280</v>
      </c>
      <c r="C13" s="520"/>
      <c r="D13" s="26" t="s">
        <v>10</v>
      </c>
      <c r="E13" s="520"/>
    </row>
    <row r="14" spans="1:12" s="27" customFormat="1" ht="15.75">
      <c r="A14" s="37" t="s">
        <v>20</v>
      </c>
      <c r="B14" s="26" t="s">
        <v>2102</v>
      </c>
      <c r="C14" s="520"/>
      <c r="D14" s="26"/>
      <c r="E14" s="520"/>
    </row>
    <row r="15" spans="1:12" s="27" customFormat="1" ht="15.75">
      <c r="A15" s="37" t="s">
        <v>21</v>
      </c>
      <c r="B15" s="26" t="s">
        <v>2103</v>
      </c>
      <c r="C15" s="520"/>
      <c r="D15" s="26"/>
      <c r="E15" s="520"/>
    </row>
    <row r="16" spans="1:12" s="27" customFormat="1" ht="15.75">
      <c r="A16" s="37" t="s">
        <v>22</v>
      </c>
      <c r="B16" s="25" t="s">
        <v>159</v>
      </c>
      <c r="C16" s="520"/>
      <c r="D16" s="25" t="s">
        <v>161</v>
      </c>
      <c r="E16" s="520"/>
    </row>
    <row r="17" spans="1:5" s="27" customFormat="1" ht="15.75">
      <c r="A17" s="37" t="s">
        <v>23</v>
      </c>
      <c r="B17" s="25" t="s">
        <v>265</v>
      </c>
      <c r="C17" s="520"/>
      <c r="D17" s="25" t="s">
        <v>1523</v>
      </c>
      <c r="E17" s="520"/>
    </row>
    <row r="18" spans="1:5" s="27" customFormat="1" ht="15.75">
      <c r="A18" s="37" t="s">
        <v>24</v>
      </c>
      <c r="B18" s="25" t="s">
        <v>44</v>
      </c>
      <c r="C18" s="520"/>
      <c r="D18" s="25" t="s">
        <v>44</v>
      </c>
      <c r="E18" s="520"/>
    </row>
    <row r="19" spans="1:5" s="27" customFormat="1" ht="15.75">
      <c r="A19" s="37" t="s">
        <v>25</v>
      </c>
      <c r="B19" s="26" t="s">
        <v>45</v>
      </c>
      <c r="C19" s="520"/>
      <c r="D19" s="25" t="s">
        <v>45</v>
      </c>
      <c r="E19" s="520"/>
    </row>
    <row r="20" spans="1:5" s="27" customFormat="1" ht="15.75">
      <c r="A20" s="37" t="s">
        <v>26</v>
      </c>
      <c r="B20" s="26" t="s">
        <v>44</v>
      </c>
      <c r="C20" s="520"/>
      <c r="D20" s="25" t="s">
        <v>45</v>
      </c>
      <c r="E20" s="520"/>
    </row>
    <row r="21" spans="1:5" s="27" customFormat="1" ht="15.75">
      <c r="A21" s="37" t="s">
        <v>27</v>
      </c>
      <c r="B21" s="26" t="s">
        <v>44</v>
      </c>
      <c r="C21" s="520"/>
      <c r="D21" s="26" t="s">
        <v>44</v>
      </c>
      <c r="E21" s="520"/>
    </row>
    <row r="22" spans="1:5" s="27" customFormat="1" ht="15.75">
      <c r="A22" s="37" t="s">
        <v>28</v>
      </c>
      <c r="B22" s="26" t="s">
        <v>45</v>
      </c>
      <c r="C22" s="520"/>
      <c r="D22" s="26" t="s">
        <v>45</v>
      </c>
      <c r="E22" s="520"/>
    </row>
    <row r="23" spans="1:5" s="27" customFormat="1" ht="15.75">
      <c r="A23" s="37" t="s">
        <v>29</v>
      </c>
      <c r="B23" s="26" t="s">
        <v>45</v>
      </c>
      <c r="C23" s="520"/>
      <c r="D23" s="26" t="s">
        <v>45</v>
      </c>
      <c r="E23" s="520"/>
    </row>
    <row r="24" spans="1:5" s="27" customFormat="1" ht="15.75">
      <c r="A24" s="37" t="s">
        <v>30</v>
      </c>
      <c r="B24" s="25" t="s">
        <v>2105</v>
      </c>
      <c r="C24" s="520"/>
      <c r="D24" s="25" t="s">
        <v>2107</v>
      </c>
      <c r="E24" s="520"/>
    </row>
    <row r="25" spans="1:5" s="27" customFormat="1" ht="15.75">
      <c r="A25" s="37" t="s">
        <v>31</v>
      </c>
      <c r="B25" s="25" t="s">
        <v>308</v>
      </c>
      <c r="C25" s="520"/>
      <c r="D25" s="25" t="s">
        <v>308</v>
      </c>
      <c r="E25" s="520"/>
    </row>
    <row r="26" spans="1:5" s="27" customFormat="1" ht="15.75">
      <c r="A26" s="37" t="s">
        <v>32</v>
      </c>
      <c r="B26" s="26" t="s">
        <v>1852</v>
      </c>
      <c r="C26" s="520"/>
      <c r="D26" s="25" t="s">
        <v>1852</v>
      </c>
      <c r="E26" s="520"/>
    </row>
    <row r="27" spans="1:5" s="27" customFormat="1" ht="15.75">
      <c r="A27" s="37" t="s">
        <v>33</v>
      </c>
      <c r="B27" s="26" t="s">
        <v>46</v>
      </c>
      <c r="C27" s="520"/>
      <c r="D27" s="25" t="s">
        <v>46</v>
      </c>
      <c r="E27" s="520"/>
    </row>
    <row r="28" spans="1:5" s="27" customFormat="1" ht="15.75">
      <c r="A28" s="37" t="s">
        <v>34</v>
      </c>
      <c r="B28" s="26" t="s">
        <v>46</v>
      </c>
      <c r="C28" s="520"/>
      <c r="D28" s="25" t="s">
        <v>46</v>
      </c>
      <c r="E28" s="520"/>
    </row>
    <row r="29" spans="1:5" s="27" customFormat="1" ht="15.75">
      <c r="A29" s="37" t="s">
        <v>35</v>
      </c>
      <c r="B29" s="26" t="s">
        <v>46</v>
      </c>
      <c r="C29" s="520"/>
      <c r="D29" s="25" t="s">
        <v>46</v>
      </c>
      <c r="E29" s="520"/>
    </row>
    <row r="30" spans="1:5" s="27" customFormat="1" ht="15.75">
      <c r="A30" s="37" t="s">
        <v>36</v>
      </c>
      <c r="B30" s="26" t="s">
        <v>46</v>
      </c>
      <c r="C30" s="520"/>
      <c r="D30" s="25" t="s">
        <v>169</v>
      </c>
      <c r="E30" s="520"/>
    </row>
    <row r="31" spans="1:5" s="27" customFormat="1" ht="15.75">
      <c r="A31" s="37" t="s">
        <v>1390</v>
      </c>
      <c r="B31" s="26" t="s">
        <v>46</v>
      </c>
      <c r="C31" s="520"/>
      <c r="D31" s="25" t="s">
        <v>169</v>
      </c>
      <c r="E31" s="520"/>
    </row>
    <row r="32" spans="1:5" s="27" customFormat="1" ht="15.75">
      <c r="A32" s="37" t="s">
        <v>1391</v>
      </c>
      <c r="B32" s="26" t="s">
        <v>46</v>
      </c>
      <c r="C32" s="520"/>
      <c r="D32" s="25" t="s">
        <v>169</v>
      </c>
      <c r="E32" s="520"/>
    </row>
    <row r="33" spans="1:5" s="27" customFormat="1" ht="15.75">
      <c r="A33" s="37" t="s">
        <v>37</v>
      </c>
      <c r="B33" s="26" t="s">
        <v>46</v>
      </c>
      <c r="C33" s="520"/>
      <c r="D33" s="25" t="s">
        <v>150</v>
      </c>
      <c r="E33" s="520"/>
    </row>
    <row r="34" spans="1:5" s="27" customFormat="1" ht="15.75">
      <c r="A34" s="37" t="s">
        <v>38</v>
      </c>
      <c r="B34" s="26" t="s">
        <v>46</v>
      </c>
      <c r="C34" s="520"/>
      <c r="D34" s="26" t="s">
        <v>681</v>
      </c>
      <c r="E34" s="520"/>
    </row>
    <row r="35" spans="1:5" s="27" customFormat="1" ht="15.75">
      <c r="A35" s="37" t="s">
        <v>39</v>
      </c>
      <c r="B35" s="26" t="s">
        <v>46</v>
      </c>
      <c r="C35" s="520"/>
      <c r="D35" s="26" t="s">
        <v>56</v>
      </c>
      <c r="E35" s="520"/>
    </row>
    <row r="36" spans="1:5" s="27" customFormat="1" ht="15.75">
      <c r="A36" s="37" t="s">
        <v>1392</v>
      </c>
      <c r="B36" s="26" t="s">
        <v>46</v>
      </c>
      <c r="C36" s="520"/>
      <c r="D36" s="25" t="s">
        <v>45</v>
      </c>
      <c r="E36" s="520"/>
    </row>
    <row r="37" spans="1:5" s="27" customFormat="1" ht="15.75">
      <c r="A37" s="37" t="s">
        <v>1393</v>
      </c>
      <c r="B37" s="26" t="s">
        <v>46</v>
      </c>
      <c r="C37" s="520"/>
      <c r="D37" s="25" t="s">
        <v>169</v>
      </c>
      <c r="E37" s="520"/>
    </row>
    <row r="38" spans="1:5" s="27" customFormat="1" ht="15.75">
      <c r="A38" s="37" t="s">
        <v>1394</v>
      </c>
      <c r="B38" s="26" t="s">
        <v>46</v>
      </c>
      <c r="C38" s="520"/>
      <c r="D38" s="26" t="s">
        <v>150</v>
      </c>
      <c r="E38" s="520"/>
    </row>
    <row r="39" spans="1:5" ht="15.75" customHeight="1">
      <c r="A39" s="37" t="s">
        <v>1395</v>
      </c>
      <c r="B39" s="26" t="s">
        <v>46</v>
      </c>
      <c r="C39" s="520"/>
      <c r="D39" s="26" t="s">
        <v>150</v>
      </c>
      <c r="E39" s="520"/>
    </row>
    <row r="40" spans="1:5">
      <c r="A40" s="37" t="s">
        <v>1396</v>
      </c>
      <c r="B40" s="26" t="s">
        <v>46</v>
      </c>
      <c r="C40" s="520"/>
      <c r="D40" s="26" t="s">
        <v>150</v>
      </c>
      <c r="E40" s="520"/>
    </row>
    <row r="41" spans="1:5">
      <c r="A41" s="37" t="s">
        <v>1397</v>
      </c>
      <c r="B41" s="26" t="s">
        <v>46</v>
      </c>
      <c r="C41" s="520"/>
      <c r="D41" s="26" t="s">
        <v>150</v>
      </c>
      <c r="E41" s="520"/>
    </row>
    <row r="42" spans="1:5">
      <c r="A42" s="37" t="s">
        <v>40</v>
      </c>
      <c r="B42" s="26" t="s">
        <v>46</v>
      </c>
      <c r="C42" s="520"/>
      <c r="D42" s="26" t="s">
        <v>150</v>
      </c>
      <c r="E42" s="520"/>
    </row>
    <row r="43" spans="1:5">
      <c r="A43" s="153" t="s">
        <v>1388</v>
      </c>
      <c r="B43" s="26" t="s">
        <v>46</v>
      </c>
      <c r="C43" s="521"/>
      <c r="D43" s="26" t="s">
        <v>46</v>
      </c>
      <c r="E43" s="521"/>
    </row>
  </sheetData>
  <sheetProtection algorithmName="SHA-512" hashValue="6WtlqXIILhx9d3blL7dyaBn3rHvEnVI9rcS3hqCnJKHPSINOJT7PWHowrGafAFNWi+v6Ox6QhNKW49HYj8EPSA==" saltValue="Y5nVgB7RswO72EFGu/t6SA==" spinCount="100000" sheet="1" objects="1" scenarios="1"/>
  <mergeCells count="6">
    <mergeCell ref="C6:C43"/>
    <mergeCell ref="E6:E43"/>
    <mergeCell ref="A2:L2"/>
    <mergeCell ref="A1:I1"/>
    <mergeCell ref="B4:C4"/>
    <mergeCell ref="D4:E4"/>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C35" sqref="C35"/>
    </sheetView>
  </sheetViews>
  <sheetFormatPr defaultRowHeight="14.25"/>
  <cols>
    <col min="1" max="16384" width="9.140625" style="16"/>
  </cols>
  <sheetData>
    <row r="1" spans="1:11" s="3" customFormat="1" ht="26.25">
      <c r="A1" s="18" t="s">
        <v>535</v>
      </c>
    </row>
    <row r="2" spans="1:11" s="3" customFormat="1" ht="15"/>
    <row r="3" spans="1:11" s="3" customFormat="1" ht="66.75" customHeight="1">
      <c r="A3" s="403" t="s">
        <v>504</v>
      </c>
      <c r="B3" s="403"/>
      <c r="C3" s="403"/>
      <c r="D3" s="403"/>
      <c r="E3" s="403"/>
      <c r="F3" s="403"/>
      <c r="G3" s="403"/>
      <c r="H3" s="403"/>
      <c r="I3" s="403"/>
      <c r="J3" s="403"/>
      <c r="K3" s="403"/>
    </row>
    <row r="4" spans="1:11" s="3" customFormat="1" ht="15"/>
    <row r="5" spans="1:11" s="3" customFormat="1" ht="86.25" customHeight="1">
      <c r="A5" s="403" t="s">
        <v>505</v>
      </c>
      <c r="B5" s="403"/>
      <c r="C5" s="403"/>
      <c r="D5" s="403"/>
      <c r="E5" s="403"/>
      <c r="F5" s="403"/>
      <c r="G5" s="403"/>
      <c r="H5" s="403"/>
      <c r="I5" s="403"/>
      <c r="J5" s="403"/>
      <c r="K5" s="403"/>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9"/>
  <sheetViews>
    <sheetView zoomScale="85" zoomScaleNormal="85" workbookViewId="0">
      <selection activeCell="E18" sqref="E18"/>
    </sheetView>
  </sheetViews>
  <sheetFormatPr defaultRowHeight="16.5"/>
  <cols>
    <col min="1" max="1" width="15.5703125" style="20" bestFit="1" customWidth="1"/>
    <col min="2" max="2" width="16.140625" style="20" bestFit="1" customWidth="1"/>
    <col min="3" max="3" width="22.28515625" style="20" customWidth="1"/>
    <col min="4" max="4" width="16.140625" style="20" bestFit="1" customWidth="1"/>
    <col min="5" max="5" width="22.28515625" style="20" customWidth="1"/>
    <col min="6" max="6" width="16.140625" style="20" bestFit="1" customWidth="1"/>
    <col min="7" max="7" width="22.28515625" style="20" customWidth="1"/>
    <col min="8" max="8" width="16.140625" style="20" bestFit="1" customWidth="1"/>
    <col min="9" max="9" width="22.28515625" style="20" customWidth="1"/>
    <col min="10" max="10" width="16.85546875" style="20" bestFit="1" customWidth="1"/>
    <col min="11" max="16384" width="9.140625" style="20"/>
  </cols>
  <sheetData>
    <row r="1" spans="1:12" ht="18">
      <c r="A1" s="427" t="s">
        <v>914</v>
      </c>
      <c r="B1" s="427"/>
      <c r="C1" s="427"/>
      <c r="D1" s="427"/>
      <c r="E1" s="427"/>
      <c r="F1" s="427"/>
      <c r="G1" s="427"/>
      <c r="H1" s="427"/>
      <c r="I1" s="427"/>
    </row>
    <row r="2" spans="1:12" s="27" customFormat="1" ht="15.75">
      <c r="A2" s="430" t="s">
        <v>856</v>
      </c>
      <c r="B2" s="430"/>
      <c r="C2" s="430"/>
      <c r="D2" s="430"/>
      <c r="E2" s="430"/>
      <c r="F2" s="430"/>
      <c r="G2" s="430"/>
      <c r="H2" s="430"/>
      <c r="I2" s="430"/>
      <c r="J2" s="430"/>
      <c r="K2" s="430"/>
      <c r="L2" s="430"/>
    </row>
    <row r="4" spans="1:12" s="27" customFormat="1" thickBot="1">
      <c r="A4" s="21"/>
      <c r="B4" s="428" t="s">
        <v>220</v>
      </c>
      <c r="C4" s="429"/>
      <c r="D4" s="428" t="s">
        <v>221</v>
      </c>
      <c r="E4" s="429"/>
      <c r="F4" s="428" t="s">
        <v>222</v>
      </c>
      <c r="G4" s="429"/>
      <c r="H4" s="428" t="s">
        <v>223</v>
      </c>
      <c r="I4" s="429"/>
    </row>
    <row r="5" spans="1:12" s="27" customFormat="1" ht="64.5" thickBot="1">
      <c r="A5" s="22" t="s">
        <v>693</v>
      </c>
      <c r="B5" s="23" t="s">
        <v>692</v>
      </c>
      <c r="C5" s="375" t="s">
        <v>2055</v>
      </c>
      <c r="D5" s="23" t="s">
        <v>692</v>
      </c>
      <c r="E5" s="375" t="s">
        <v>2055</v>
      </c>
      <c r="F5" s="23" t="s">
        <v>692</v>
      </c>
      <c r="G5" s="375" t="s">
        <v>2055</v>
      </c>
      <c r="H5" s="23" t="s">
        <v>692</v>
      </c>
      <c r="I5" s="375" t="s">
        <v>2055</v>
      </c>
    </row>
    <row r="6" spans="1:12" s="27" customFormat="1" ht="15.75">
      <c r="A6" s="36" t="s">
        <v>3</v>
      </c>
      <c r="B6" s="38" t="s">
        <v>49</v>
      </c>
      <c r="C6" s="519"/>
      <c r="D6" s="38" t="s">
        <v>43</v>
      </c>
      <c r="E6" s="519"/>
      <c r="F6" s="38" t="s">
        <v>62</v>
      </c>
      <c r="G6" s="519"/>
      <c r="H6" s="38" t="s">
        <v>63</v>
      </c>
      <c r="I6" s="519"/>
    </row>
    <row r="7" spans="1:12" s="27" customFormat="1" ht="15.75">
      <c r="A7" s="37" t="s">
        <v>60</v>
      </c>
      <c r="B7" s="25" t="s">
        <v>690</v>
      </c>
      <c r="C7" s="520"/>
      <c r="D7" s="25" t="s">
        <v>691</v>
      </c>
      <c r="E7" s="520"/>
      <c r="F7" s="25" t="s">
        <v>690</v>
      </c>
      <c r="G7" s="520"/>
      <c r="H7" s="25" t="s">
        <v>690</v>
      </c>
      <c r="I7" s="520"/>
    </row>
    <row r="8" spans="1:12" s="27" customFormat="1" ht="15.75">
      <c r="A8" s="37" t="s">
        <v>61</v>
      </c>
      <c r="B8" s="25" t="s">
        <v>2108</v>
      </c>
      <c r="C8" s="521"/>
      <c r="D8" s="25" t="s">
        <v>2109</v>
      </c>
      <c r="E8" s="521"/>
      <c r="F8" s="25" t="s">
        <v>2110</v>
      </c>
      <c r="G8" s="521"/>
      <c r="H8" s="25" t="s">
        <v>2111</v>
      </c>
      <c r="I8" s="521"/>
    </row>
    <row r="9" spans="1:12" s="27" customFormat="1" ht="15.75"/>
  </sheetData>
  <sheetProtection algorithmName="SHA-512" hashValue="WMuBJ4Pae0trlQR4+qGFE9u0FuSjCB5u4s2r84WLa2tZvd0tVSUMY/r726/E34DKsaejIHnr+upJVA97rizF9g==" saltValue="D3xNa1hfdaN/GrkR3mQLpQ==" spinCount="100000" sheet="1" objects="1" scenarios="1"/>
  <mergeCells count="10">
    <mergeCell ref="A1:I1"/>
    <mergeCell ref="A2:L2"/>
    <mergeCell ref="I6:I8"/>
    <mergeCell ref="G6:G8"/>
    <mergeCell ref="E6:E8"/>
    <mergeCell ref="C6:C8"/>
    <mergeCell ref="B4:C4"/>
    <mergeCell ref="D4:E4"/>
    <mergeCell ref="F4:G4"/>
    <mergeCell ref="H4:I4"/>
  </mergeCells>
  <phoneticPr fontId="1"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13"/>
  <sheetViews>
    <sheetView zoomScale="85" zoomScaleNormal="85" workbookViewId="0">
      <selection activeCell="C6" sqref="C6:C11"/>
    </sheetView>
  </sheetViews>
  <sheetFormatPr defaultRowHeight="16.5"/>
  <cols>
    <col min="1" max="1" width="22.5703125" style="20" bestFit="1" customWidth="1"/>
    <col min="2" max="2" width="17.85546875" style="20" bestFit="1" customWidth="1"/>
    <col min="3" max="3" width="30.5703125" style="20" customWidth="1"/>
    <col min="4" max="4" width="17.85546875" style="20" bestFit="1" customWidth="1"/>
    <col min="5" max="5" width="30.5703125" style="20" customWidth="1"/>
    <col min="6" max="6" width="16.85546875" style="20" bestFit="1" customWidth="1"/>
    <col min="7" max="16384" width="9.140625" style="20"/>
  </cols>
  <sheetData>
    <row r="1" spans="1:12" ht="18">
      <c r="A1" s="427" t="s">
        <v>913</v>
      </c>
      <c r="B1" s="427"/>
      <c r="C1" s="427"/>
      <c r="D1" s="427"/>
      <c r="E1" s="427"/>
      <c r="F1" s="427"/>
      <c r="G1" s="427"/>
      <c r="H1" s="427"/>
      <c r="I1" s="427"/>
    </row>
    <row r="2" spans="1:12" s="27" customFormat="1" ht="15.75">
      <c r="A2" s="430" t="s">
        <v>856</v>
      </c>
      <c r="B2" s="430"/>
      <c r="C2" s="430"/>
      <c r="D2" s="430"/>
      <c r="E2" s="430"/>
      <c r="F2" s="430"/>
      <c r="G2" s="430"/>
      <c r="H2" s="430"/>
      <c r="I2" s="430"/>
      <c r="J2" s="430"/>
      <c r="K2" s="430"/>
      <c r="L2" s="430"/>
    </row>
    <row r="4" spans="1:12" s="27" customFormat="1" thickBot="1">
      <c r="A4" s="21"/>
      <c r="B4" s="428" t="s">
        <v>220</v>
      </c>
      <c r="C4" s="429"/>
      <c r="D4" s="428" t="s">
        <v>221</v>
      </c>
      <c r="E4" s="429"/>
    </row>
    <row r="5" spans="1:12" s="27" customFormat="1" ht="45" customHeight="1" thickBot="1">
      <c r="A5" s="22" t="s">
        <v>696</v>
      </c>
      <c r="B5" s="23" t="s">
        <v>695</v>
      </c>
      <c r="C5" s="375" t="s">
        <v>2055</v>
      </c>
      <c r="D5" s="23" t="s">
        <v>695</v>
      </c>
      <c r="E5" s="375" t="s">
        <v>2055</v>
      </c>
    </row>
    <row r="6" spans="1:12" s="27" customFormat="1" ht="15.75">
      <c r="A6" s="36" t="s">
        <v>1</v>
      </c>
      <c r="B6" s="157" t="s">
        <v>679</v>
      </c>
      <c r="C6" s="519"/>
      <c r="D6" s="45" t="s">
        <v>694</v>
      </c>
      <c r="E6" s="519"/>
    </row>
    <row r="7" spans="1:12" s="27" customFormat="1" ht="15.75">
      <c r="A7" s="37" t="s">
        <v>66</v>
      </c>
      <c r="B7" s="28">
        <v>0</v>
      </c>
      <c r="C7" s="520"/>
      <c r="D7" s="28">
        <v>0</v>
      </c>
      <c r="E7" s="520"/>
    </row>
    <row r="8" spans="1:12" s="27" customFormat="1" ht="15.75">
      <c r="A8" s="37" t="s">
        <v>67</v>
      </c>
      <c r="B8" s="28">
        <v>100</v>
      </c>
      <c r="C8" s="520"/>
      <c r="D8" s="28">
        <v>100</v>
      </c>
      <c r="E8" s="520"/>
    </row>
    <row r="9" spans="1:12" s="27" customFormat="1" ht="15.75">
      <c r="A9" s="37" t="s">
        <v>68</v>
      </c>
      <c r="B9" s="28">
        <v>1</v>
      </c>
      <c r="C9" s="520"/>
      <c r="D9" s="28">
        <v>1</v>
      </c>
      <c r="E9" s="520"/>
    </row>
    <row r="10" spans="1:12" s="27" customFormat="1" ht="15.75">
      <c r="A10" s="37" t="s">
        <v>69</v>
      </c>
      <c r="B10" s="165" t="s">
        <v>2112</v>
      </c>
      <c r="C10" s="520"/>
      <c r="D10" s="165" t="s">
        <v>2112</v>
      </c>
      <c r="E10" s="520"/>
    </row>
    <row r="11" spans="1:12" s="27" customFormat="1" ht="15.75">
      <c r="A11" s="37" t="s">
        <v>70</v>
      </c>
      <c r="B11" s="28" t="s">
        <v>46</v>
      </c>
      <c r="C11" s="521"/>
      <c r="D11" s="28" t="s">
        <v>46</v>
      </c>
      <c r="E11" s="521"/>
    </row>
    <row r="12" spans="1:12" s="27" customFormat="1" ht="15.75"/>
    <row r="13" spans="1:12" s="27" customFormat="1" ht="15.75"/>
  </sheetData>
  <sheetProtection algorithmName="SHA-512" hashValue="ekBkRnlmz7KDmDdnv66Rblj80MN71RfcjLlR3Pf5BpcNxaZdP6MFhbQXJEzcXwNLN2ROxEgKBBoz2Ys8ne+paQ==" saltValue="MIhb++1PF1Q9UaTMrq9ZRg==" spinCount="100000" sheet="1" objects="1" scenarios="1"/>
  <mergeCells count="6">
    <mergeCell ref="B4:C4"/>
    <mergeCell ref="A1:I1"/>
    <mergeCell ref="A2:L2"/>
    <mergeCell ref="D4:E4"/>
    <mergeCell ref="C6:C11"/>
    <mergeCell ref="E6:E11"/>
  </mergeCells>
  <phoneticPr fontId="1"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7"/>
  <sheetViews>
    <sheetView zoomScale="85" zoomScaleNormal="85" workbookViewId="0">
      <selection activeCell="H10" sqref="H10"/>
    </sheetView>
  </sheetViews>
  <sheetFormatPr defaultRowHeight="16.5"/>
  <cols>
    <col min="1" max="1" width="13.7109375" style="20" bestFit="1" customWidth="1"/>
    <col min="2" max="2" width="16.140625" style="20" bestFit="1" customWidth="1"/>
    <col min="3" max="3" width="21.85546875" style="20" customWidth="1"/>
    <col min="4" max="4" width="16.140625" style="20" bestFit="1" customWidth="1"/>
    <col min="5" max="5" width="21.85546875" style="20" customWidth="1"/>
    <col min="6" max="6" width="16.140625" style="20" bestFit="1" customWidth="1"/>
    <col min="7" max="7" width="21.85546875" style="20" customWidth="1"/>
    <col min="8" max="8" width="16.85546875" style="20" bestFit="1" customWidth="1"/>
    <col min="9" max="16384" width="9.140625" style="20"/>
  </cols>
  <sheetData>
    <row r="1" spans="1:12" ht="18">
      <c r="A1" s="427" t="s">
        <v>912</v>
      </c>
      <c r="B1" s="427"/>
      <c r="C1" s="427"/>
      <c r="D1" s="427"/>
      <c r="E1" s="427"/>
      <c r="F1" s="427"/>
      <c r="G1" s="427"/>
      <c r="H1" s="427"/>
      <c r="I1" s="427"/>
    </row>
    <row r="2" spans="1:12" s="27" customFormat="1" ht="15.75">
      <c r="A2" s="430" t="s">
        <v>856</v>
      </c>
      <c r="B2" s="430"/>
      <c r="C2" s="430"/>
      <c r="D2" s="430"/>
      <c r="E2" s="430"/>
      <c r="F2" s="430"/>
      <c r="G2" s="430"/>
      <c r="H2" s="430"/>
      <c r="I2" s="430"/>
      <c r="J2" s="430"/>
      <c r="K2" s="430"/>
      <c r="L2" s="430"/>
    </row>
    <row r="4" spans="1:12" s="27" customFormat="1" thickBot="1">
      <c r="A4" s="21"/>
      <c r="B4" s="428" t="s">
        <v>821</v>
      </c>
      <c r="C4" s="429"/>
      <c r="D4" s="428" t="s">
        <v>221</v>
      </c>
      <c r="E4" s="429"/>
      <c r="F4" s="428" t="s">
        <v>222</v>
      </c>
      <c r="G4" s="429"/>
    </row>
    <row r="5" spans="1:12" s="27" customFormat="1" ht="64.5" thickBot="1">
      <c r="A5" s="22" t="s">
        <v>825</v>
      </c>
      <c r="B5" s="23" t="s">
        <v>729</v>
      </c>
      <c r="C5" s="375" t="s">
        <v>2055</v>
      </c>
      <c r="D5" s="23" t="s">
        <v>728</v>
      </c>
      <c r="E5" s="375" t="s">
        <v>2055</v>
      </c>
      <c r="F5" s="23" t="s">
        <v>728</v>
      </c>
      <c r="G5" s="375" t="s">
        <v>2055</v>
      </c>
    </row>
    <row r="6" spans="1:12" s="27" customFormat="1" ht="15.75">
      <c r="A6" s="36" t="s">
        <v>727</v>
      </c>
      <c r="B6" s="34" t="s">
        <v>2114</v>
      </c>
      <c r="C6" s="519"/>
      <c r="D6" s="160" t="s">
        <v>2116</v>
      </c>
      <c r="E6" s="519"/>
      <c r="F6" s="160" t="s">
        <v>2119</v>
      </c>
      <c r="G6" s="519"/>
    </row>
    <row r="7" spans="1:12" s="27" customFormat="1" ht="15.75">
      <c r="A7" s="37" t="s">
        <v>726</v>
      </c>
      <c r="B7" s="29" t="s">
        <v>2115</v>
      </c>
      <c r="C7" s="521"/>
      <c r="D7" s="29" t="s">
        <v>2117</v>
      </c>
      <c r="E7" s="521"/>
      <c r="F7" s="29" t="s">
        <v>2118</v>
      </c>
      <c r="G7" s="521"/>
    </row>
  </sheetData>
  <sheetProtection algorithmName="SHA-512" hashValue="IXQ8WHE9aM4s7x+eQGpBqjH59K9Nbk4/QX0Vt6LSzAxUH1JfRqMCKRIkm4UX3O5eJR8SNvfG1weIDOMdo70w0w==" saltValue="YkntCP9Rj9HTtmkmhbu4hg==" spinCount="100000" sheet="1" objects="1" scenarios="1"/>
  <mergeCells count="8">
    <mergeCell ref="A1:I1"/>
    <mergeCell ref="A2:L2"/>
    <mergeCell ref="C6:C7"/>
    <mergeCell ref="E6:E7"/>
    <mergeCell ref="G6:G7"/>
    <mergeCell ref="B4:C4"/>
    <mergeCell ref="D4:E4"/>
    <mergeCell ref="F4:G4"/>
  </mergeCells>
  <phoneticPr fontId="1"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18"/>
  <sheetViews>
    <sheetView zoomScale="85" zoomScaleNormal="85" workbookViewId="0">
      <selection activeCell="G19" sqref="G19"/>
    </sheetView>
  </sheetViews>
  <sheetFormatPr defaultRowHeight="16.5"/>
  <cols>
    <col min="1" max="1" width="23.140625" style="20" bestFit="1" customWidth="1"/>
    <col min="2" max="2" width="16.140625" style="20" bestFit="1" customWidth="1"/>
    <col min="3" max="3" width="29" style="20" customWidth="1"/>
    <col min="4" max="4" width="16.140625" style="20" bestFit="1" customWidth="1"/>
    <col min="5" max="5" width="29" style="20" customWidth="1"/>
    <col min="6" max="6" width="16.140625" style="20" bestFit="1" customWidth="1"/>
    <col min="7" max="7" width="29" style="20" customWidth="1"/>
    <col min="8" max="8" width="16.85546875" style="20" bestFit="1" customWidth="1"/>
    <col min="9" max="16384" width="9.140625" style="20"/>
  </cols>
  <sheetData>
    <row r="1" spans="1:12" ht="18">
      <c r="A1" s="427" t="s">
        <v>911</v>
      </c>
      <c r="B1" s="427"/>
      <c r="C1" s="427"/>
      <c r="D1" s="427"/>
      <c r="E1" s="427"/>
      <c r="F1" s="427"/>
      <c r="G1" s="427"/>
      <c r="H1" s="427"/>
      <c r="I1" s="427"/>
    </row>
    <row r="2" spans="1:12" ht="18">
      <c r="A2" s="235" t="s">
        <v>1140</v>
      </c>
      <c r="B2" s="148"/>
      <c r="C2" s="148"/>
      <c r="D2" s="148"/>
      <c r="E2" s="148"/>
      <c r="F2" s="148"/>
    </row>
    <row r="3" spans="1:12" s="27" customFormat="1" ht="15.75">
      <c r="A3" s="430" t="s">
        <v>856</v>
      </c>
      <c r="B3" s="430"/>
      <c r="C3" s="430"/>
      <c r="D3" s="430"/>
      <c r="E3" s="430"/>
      <c r="F3" s="430"/>
      <c r="G3" s="430"/>
      <c r="H3" s="430"/>
      <c r="I3" s="430"/>
      <c r="J3" s="430"/>
      <c r="K3" s="430"/>
      <c r="L3" s="430"/>
    </row>
    <row r="5" spans="1:12" s="27" customFormat="1" thickBot="1">
      <c r="A5" s="162"/>
      <c r="B5" s="428" t="s">
        <v>220</v>
      </c>
      <c r="C5" s="429"/>
      <c r="D5" s="428" t="s">
        <v>221</v>
      </c>
      <c r="E5" s="429"/>
      <c r="F5" s="428" t="s">
        <v>222</v>
      </c>
      <c r="G5" s="429"/>
    </row>
    <row r="6" spans="1:12" s="27" customFormat="1" ht="51.75" thickBot="1">
      <c r="A6" s="163" t="s">
        <v>725</v>
      </c>
      <c r="B6" s="23" t="s">
        <v>724</v>
      </c>
      <c r="C6" s="375" t="s">
        <v>2055</v>
      </c>
      <c r="D6" s="23" t="s">
        <v>723</v>
      </c>
      <c r="E6" s="375" t="s">
        <v>2055</v>
      </c>
      <c r="F6" s="23" t="s">
        <v>722</v>
      </c>
      <c r="G6" s="375" t="s">
        <v>2055</v>
      </c>
    </row>
    <row r="7" spans="1:12" s="27" customFormat="1" ht="15.75">
      <c r="A7" s="36" t="s">
        <v>721</v>
      </c>
      <c r="B7" s="34" t="s">
        <v>2114</v>
      </c>
      <c r="C7" s="519"/>
      <c r="D7" s="160" t="s">
        <v>2116</v>
      </c>
      <c r="E7" s="519"/>
      <c r="F7" s="160" t="s">
        <v>2119</v>
      </c>
      <c r="G7" s="519"/>
    </row>
    <row r="8" spans="1:12" s="27" customFormat="1" ht="15.75">
      <c r="A8" s="37" t="s">
        <v>719</v>
      </c>
      <c r="B8" s="29" t="s">
        <v>2131</v>
      </c>
      <c r="C8" s="520"/>
      <c r="D8" s="29" t="s">
        <v>2126</v>
      </c>
      <c r="E8" s="520"/>
      <c r="F8" s="29" t="s">
        <v>2121</v>
      </c>
      <c r="G8" s="520"/>
    </row>
    <row r="9" spans="1:12" s="27" customFormat="1" ht="15.75">
      <c r="A9" s="37" t="s">
        <v>717</v>
      </c>
      <c r="B9" s="29" t="s">
        <v>2132</v>
      </c>
      <c r="C9" s="520"/>
      <c r="D9" s="29" t="s">
        <v>2127</v>
      </c>
      <c r="E9" s="520"/>
      <c r="F9" s="29" t="s">
        <v>2122</v>
      </c>
      <c r="G9" s="520"/>
    </row>
    <row r="10" spans="1:12" s="27" customFormat="1" ht="15.75">
      <c r="A10" s="37" t="s">
        <v>716</v>
      </c>
      <c r="B10" s="29" t="s">
        <v>2133</v>
      </c>
      <c r="C10" s="520"/>
      <c r="D10" s="29" t="s">
        <v>2128</v>
      </c>
      <c r="E10" s="520"/>
      <c r="F10" s="29" t="s">
        <v>2123</v>
      </c>
      <c r="G10" s="520"/>
    </row>
    <row r="11" spans="1:12" s="27" customFormat="1" ht="15.75">
      <c r="A11" s="37" t="s">
        <v>714</v>
      </c>
      <c r="B11" s="29" t="s">
        <v>2134</v>
      </c>
      <c r="C11" s="520"/>
      <c r="D11" s="29" t="s">
        <v>2129</v>
      </c>
      <c r="E11" s="520"/>
      <c r="F11" s="29" t="s">
        <v>2124</v>
      </c>
      <c r="G11" s="520"/>
    </row>
    <row r="12" spans="1:12" s="27" customFormat="1" ht="15.75">
      <c r="A12" s="37" t="s">
        <v>712</v>
      </c>
      <c r="B12" s="29" t="s">
        <v>2115</v>
      </c>
      <c r="C12" s="520"/>
      <c r="D12" s="29" t="s">
        <v>2117</v>
      </c>
      <c r="E12" s="520"/>
      <c r="F12" s="29" t="s">
        <v>2118</v>
      </c>
      <c r="G12" s="520"/>
    </row>
    <row r="13" spans="1:12" s="27" customFormat="1" ht="15.75">
      <c r="A13" s="161" t="s">
        <v>2120</v>
      </c>
      <c r="B13" s="29" t="s">
        <v>2115</v>
      </c>
      <c r="C13" s="520"/>
      <c r="D13" s="29" t="s">
        <v>2130</v>
      </c>
      <c r="E13" s="520"/>
      <c r="F13" s="29" t="s">
        <v>2125</v>
      </c>
      <c r="G13" s="520"/>
    </row>
    <row r="14" spans="1:12" s="27" customFormat="1" ht="15.75">
      <c r="A14" s="37" t="s">
        <v>710</v>
      </c>
      <c r="B14" s="29" t="s">
        <v>150</v>
      </c>
      <c r="C14" s="520"/>
      <c r="D14" s="29" t="s">
        <v>150</v>
      </c>
      <c r="E14" s="520"/>
      <c r="F14" s="29" t="s">
        <v>150</v>
      </c>
      <c r="G14" s="520"/>
    </row>
    <row r="15" spans="1:12" s="27" customFormat="1" ht="15.75">
      <c r="A15" s="37" t="s">
        <v>708</v>
      </c>
      <c r="B15" s="29" t="s">
        <v>150</v>
      </c>
      <c r="C15" s="521"/>
      <c r="D15" s="29" t="s">
        <v>150</v>
      </c>
      <c r="E15" s="521"/>
      <c r="F15" s="29" t="s">
        <v>150</v>
      </c>
      <c r="G15" s="521"/>
    </row>
    <row r="16" spans="1:12" s="27" customFormat="1" ht="15.75">
      <c r="A16" s="158"/>
      <c r="B16" s="159"/>
      <c r="C16" s="47"/>
      <c r="D16" s="159"/>
      <c r="E16" s="47"/>
      <c r="F16" s="159"/>
      <c r="G16" s="47"/>
    </row>
    <row r="17" spans="1:5" s="27" customFormat="1" ht="15.75">
      <c r="A17" s="430" t="s">
        <v>275</v>
      </c>
      <c r="B17" s="430"/>
      <c r="C17" s="430"/>
      <c r="D17" s="430"/>
      <c r="E17" s="430"/>
    </row>
    <row r="18" spans="1:5" s="27" customFormat="1" ht="15.75"/>
  </sheetData>
  <sheetProtection algorithmName="SHA-512" hashValue="9032+vzmv9nIRO/tW8yuR1XAFPHwX4Yx+GB1abLujvae5VQ0oc2hSm5TTSrA+dFbgthijspSIMpRktP/TR/BPw==" saltValue="iCnCFPFOZH83xhYg3nXlUg==" spinCount="100000" sheet="1" objects="1" scenarios="1"/>
  <mergeCells count="9">
    <mergeCell ref="A17:E17"/>
    <mergeCell ref="B5:C5"/>
    <mergeCell ref="D5:E5"/>
    <mergeCell ref="F5:G5"/>
    <mergeCell ref="A1:I1"/>
    <mergeCell ref="A3:L3"/>
    <mergeCell ref="G7:G15"/>
    <mergeCell ref="E7:E15"/>
    <mergeCell ref="C7:C15"/>
  </mergeCells>
  <phoneticPr fontId="1"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12"/>
  <sheetViews>
    <sheetView zoomScale="85" zoomScaleNormal="85" workbookViewId="0">
      <selection activeCell="C6" sqref="C6"/>
    </sheetView>
  </sheetViews>
  <sheetFormatPr defaultRowHeight="16.5"/>
  <cols>
    <col min="1" max="1" width="14.5703125" style="20" bestFit="1" customWidth="1"/>
    <col min="2" max="2" width="16.140625" style="20" bestFit="1" customWidth="1"/>
    <col min="3" max="3" width="30.28515625" style="20" customWidth="1"/>
    <col min="4" max="4" width="16.140625" style="20" bestFit="1" customWidth="1"/>
    <col min="5" max="5" width="30.28515625" style="20" customWidth="1"/>
    <col min="6" max="6" width="16.140625" style="20" bestFit="1" customWidth="1"/>
    <col min="7" max="7" width="30.28515625" style="20" customWidth="1"/>
    <col min="8" max="8" width="16.140625" style="20" bestFit="1" customWidth="1"/>
    <col min="9" max="9" width="30.28515625" style="20" customWidth="1"/>
    <col min="10" max="10" width="16.85546875" style="20" bestFit="1" customWidth="1"/>
    <col min="11" max="16384" width="9.140625" style="20"/>
  </cols>
  <sheetData>
    <row r="1" spans="1:12" ht="18">
      <c r="A1" s="427" t="s">
        <v>910</v>
      </c>
      <c r="B1" s="427"/>
      <c r="C1" s="427"/>
      <c r="D1" s="427"/>
      <c r="E1" s="427"/>
      <c r="F1" s="427"/>
      <c r="G1" s="427"/>
      <c r="H1" s="427"/>
      <c r="I1" s="427"/>
    </row>
    <row r="2" spans="1:12" ht="18">
      <c r="A2" s="235" t="s">
        <v>1140</v>
      </c>
      <c r="B2" s="148"/>
      <c r="C2" s="148"/>
      <c r="D2" s="148"/>
      <c r="E2" s="148"/>
      <c r="F2" s="148"/>
    </row>
    <row r="3" spans="1:12" s="27" customFormat="1" ht="15.75">
      <c r="A3" s="430" t="s">
        <v>856</v>
      </c>
      <c r="B3" s="430"/>
      <c r="C3" s="430"/>
      <c r="D3" s="430"/>
      <c r="E3" s="430"/>
      <c r="F3" s="430"/>
      <c r="G3" s="430"/>
      <c r="H3" s="430"/>
      <c r="I3" s="430"/>
      <c r="J3" s="430"/>
      <c r="K3" s="430"/>
      <c r="L3" s="430"/>
    </row>
    <row r="5" spans="1:12" s="27" customFormat="1" thickBot="1">
      <c r="A5" s="21"/>
      <c r="B5" s="428" t="s">
        <v>220</v>
      </c>
      <c r="C5" s="429"/>
      <c r="D5" s="428" t="s">
        <v>822</v>
      </c>
      <c r="E5" s="429"/>
      <c r="F5" s="428" t="s">
        <v>823</v>
      </c>
      <c r="G5" s="429"/>
      <c r="H5" s="428" t="s">
        <v>284</v>
      </c>
      <c r="I5" s="429"/>
    </row>
    <row r="6" spans="1:12" s="27" customFormat="1" ht="39" thickBot="1">
      <c r="A6" s="22" t="s">
        <v>706</v>
      </c>
      <c r="B6" s="23" t="s">
        <v>705</v>
      </c>
      <c r="C6" s="375" t="s">
        <v>2055</v>
      </c>
      <c r="D6" s="23" t="s">
        <v>705</v>
      </c>
      <c r="E6" s="375" t="s">
        <v>2055</v>
      </c>
      <c r="F6" s="23" t="s">
        <v>705</v>
      </c>
      <c r="G6" s="375" t="s">
        <v>2055</v>
      </c>
      <c r="H6" s="23" t="s">
        <v>705</v>
      </c>
      <c r="I6" s="375" t="s">
        <v>2055</v>
      </c>
    </row>
    <row r="7" spans="1:12" s="27" customFormat="1" ht="15.75">
      <c r="A7" s="36" t="s">
        <v>1</v>
      </c>
      <c r="B7" s="157" t="s">
        <v>704</v>
      </c>
      <c r="C7" s="519"/>
      <c r="D7" s="45" t="s">
        <v>704</v>
      </c>
      <c r="E7" s="519"/>
      <c r="F7" s="45" t="s">
        <v>703</v>
      </c>
      <c r="G7" s="519"/>
      <c r="H7" s="45" t="s">
        <v>701</v>
      </c>
      <c r="I7" s="519"/>
    </row>
    <row r="8" spans="1:12" s="27" customFormat="1" ht="15.75">
      <c r="A8" s="37" t="s">
        <v>700</v>
      </c>
      <c r="B8" s="28" t="s">
        <v>698</v>
      </c>
      <c r="C8" s="520"/>
      <c r="D8" s="28"/>
      <c r="E8" s="520"/>
      <c r="F8" s="28"/>
      <c r="G8" s="520"/>
      <c r="H8" s="28"/>
      <c r="I8" s="520"/>
    </row>
    <row r="9" spans="1:12" s="27" customFormat="1" ht="15.75">
      <c r="A9" s="37" t="s">
        <v>281</v>
      </c>
      <c r="B9" s="29" t="s">
        <v>2113</v>
      </c>
      <c r="C9" s="521"/>
      <c r="D9" s="29" t="s">
        <v>2113</v>
      </c>
      <c r="E9" s="521"/>
      <c r="F9" s="29" t="s">
        <v>697</v>
      </c>
      <c r="G9" s="521"/>
      <c r="H9" s="29" t="s">
        <v>697</v>
      </c>
      <c r="I9" s="521"/>
    </row>
    <row r="10" spans="1:12" s="27" customFormat="1" ht="15.75"/>
    <row r="11" spans="1:12">
      <c r="A11" s="435" t="s">
        <v>819</v>
      </c>
      <c r="B11" s="435"/>
      <c r="C11" s="435"/>
      <c r="D11" s="435"/>
      <c r="E11" s="435"/>
      <c r="F11" s="435"/>
      <c r="G11" s="435"/>
      <c r="H11" s="435"/>
      <c r="I11" s="435"/>
      <c r="J11" s="435"/>
      <c r="K11" s="435"/>
      <c r="L11" s="435"/>
    </row>
    <row r="12" spans="1:12">
      <c r="A12" s="435" t="s">
        <v>820</v>
      </c>
      <c r="B12" s="435"/>
      <c r="C12" s="435"/>
      <c r="D12" s="435"/>
      <c r="E12" s="435"/>
      <c r="F12" s="435"/>
      <c r="G12" s="435"/>
      <c r="H12" s="435"/>
      <c r="I12" s="435"/>
      <c r="J12" s="435"/>
      <c r="K12" s="435"/>
      <c r="L12" s="435"/>
    </row>
  </sheetData>
  <sheetProtection algorithmName="SHA-512" hashValue="gLF+bKM0bZvQ1CSogpmGOrazzTfyKBBpcFvD3n0E3N2SHPFbj1g7JcxyvsQFzPXARvlGTnvj+7PygKCJv6hp4w==" saltValue="6pcXC1kDOMnEr8Uc11YjFQ==" spinCount="100000" sheet="1" objects="1" scenarios="1"/>
  <mergeCells count="12">
    <mergeCell ref="A1:I1"/>
    <mergeCell ref="A3:L3"/>
    <mergeCell ref="A11:L11"/>
    <mergeCell ref="A12:L12"/>
    <mergeCell ref="F5:G5"/>
    <mergeCell ref="H5:I5"/>
    <mergeCell ref="B5:C5"/>
    <mergeCell ref="D5:E5"/>
    <mergeCell ref="C7:C9"/>
    <mergeCell ref="E7:E9"/>
    <mergeCell ref="G7:G9"/>
    <mergeCell ref="I7:I9"/>
  </mergeCells>
  <phoneticPr fontId="1"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O62"/>
  <sheetViews>
    <sheetView zoomScale="85" zoomScaleNormal="85" workbookViewId="0">
      <selection activeCell="A8" sqref="A8"/>
    </sheetView>
  </sheetViews>
  <sheetFormatPr defaultRowHeight="16.5"/>
  <cols>
    <col min="1" max="1" width="9.28515625" style="20" bestFit="1" customWidth="1"/>
    <col min="2" max="2" width="10.28515625" style="20" bestFit="1" customWidth="1"/>
    <col min="3" max="3" width="8.140625" style="20" bestFit="1" customWidth="1"/>
    <col min="4" max="5" width="6.140625" style="20" bestFit="1" customWidth="1"/>
    <col min="6" max="6" width="8.140625" style="20" bestFit="1" customWidth="1"/>
    <col min="7" max="7" width="10.7109375" style="20" bestFit="1" customWidth="1"/>
    <col min="8" max="8" width="9.28515625" style="20" bestFit="1" customWidth="1"/>
    <col min="9" max="9" width="20.85546875" style="20" customWidth="1"/>
    <col min="10" max="10" width="13.7109375" style="20" bestFit="1" customWidth="1"/>
    <col min="11" max="11" width="9.28515625" style="20" bestFit="1" customWidth="1"/>
    <col min="12" max="12" width="10.28515625" style="20" bestFit="1" customWidth="1"/>
    <col min="13" max="13" width="8.140625" style="20" bestFit="1" customWidth="1"/>
    <col min="14" max="14" width="7.140625" style="20" bestFit="1" customWidth="1"/>
    <col min="15" max="15" width="7.5703125" style="20" bestFit="1" customWidth="1"/>
    <col min="16" max="16" width="8.5703125" style="20" bestFit="1" customWidth="1"/>
    <col min="17" max="17" width="11.5703125" style="20" bestFit="1" customWidth="1"/>
    <col min="18" max="18" width="9.28515625" style="20" bestFit="1" customWidth="1"/>
    <col min="19" max="19" width="20.85546875" style="20" customWidth="1"/>
    <col min="20" max="16384" width="9.140625" style="20"/>
  </cols>
  <sheetData>
    <row r="1" spans="1:67" ht="18">
      <c r="A1" s="427" t="s">
        <v>909</v>
      </c>
      <c r="B1" s="427"/>
      <c r="C1" s="427"/>
      <c r="D1" s="427"/>
      <c r="E1" s="427"/>
      <c r="F1" s="427"/>
      <c r="G1" s="427"/>
      <c r="H1" s="427"/>
      <c r="I1" s="427"/>
      <c r="J1" s="148"/>
    </row>
    <row r="2" spans="1:67" s="27" customFormat="1" ht="15.75">
      <c r="A2" s="430" t="s">
        <v>857</v>
      </c>
      <c r="B2" s="430"/>
      <c r="C2" s="430"/>
      <c r="D2" s="430"/>
      <c r="E2" s="430"/>
      <c r="F2" s="430"/>
      <c r="G2" s="430"/>
      <c r="H2" s="430"/>
      <c r="I2" s="430"/>
      <c r="J2" s="430"/>
      <c r="K2" s="430"/>
      <c r="L2" s="430"/>
      <c r="M2" s="430"/>
      <c r="N2" s="430"/>
      <c r="O2" s="430"/>
      <c r="P2" s="430"/>
      <c r="Q2" s="430"/>
      <c r="X2" s="430"/>
      <c r="Y2" s="430"/>
      <c r="Z2" s="430"/>
      <c r="AA2" s="430"/>
      <c r="AH2" s="430"/>
      <c r="AI2" s="430"/>
      <c r="AJ2" s="430"/>
      <c r="AK2" s="430"/>
      <c r="AR2" s="430"/>
      <c r="AS2" s="430"/>
      <c r="AT2" s="430"/>
      <c r="AU2" s="430"/>
      <c r="BB2" s="430"/>
      <c r="BC2" s="430"/>
      <c r="BD2" s="430"/>
      <c r="BE2" s="430"/>
      <c r="BL2" s="430"/>
      <c r="BM2" s="430"/>
      <c r="BN2" s="430"/>
      <c r="BO2" s="430"/>
    </row>
    <row r="3" spans="1:67" ht="18">
      <c r="A3" s="148"/>
      <c r="B3" s="148"/>
      <c r="C3" s="148"/>
      <c r="D3" s="148"/>
      <c r="E3" s="148"/>
      <c r="F3" s="148"/>
      <c r="G3" s="148"/>
      <c r="H3" s="148"/>
      <c r="I3" s="148"/>
      <c r="J3" s="148"/>
    </row>
    <row r="4" spans="1:67" s="27" customFormat="1" thickBot="1">
      <c r="A4" s="430" t="s">
        <v>732</v>
      </c>
      <c r="B4" s="430"/>
      <c r="C4" s="430"/>
      <c r="D4" s="430"/>
      <c r="E4" s="430"/>
      <c r="F4" s="430"/>
      <c r="G4" s="430"/>
      <c r="H4" s="430"/>
      <c r="I4" s="430"/>
      <c r="J4" s="430"/>
      <c r="K4" s="430"/>
      <c r="L4" s="430"/>
      <c r="M4" s="430"/>
    </row>
    <row r="5" spans="1:67" s="27" customFormat="1" thickBot="1">
      <c r="A5" s="458" t="s">
        <v>731</v>
      </c>
      <c r="B5" s="459"/>
      <c r="C5" s="459"/>
      <c r="D5" s="459"/>
      <c r="E5" s="459"/>
      <c r="F5" s="459"/>
      <c r="G5" s="459"/>
      <c r="H5" s="460"/>
      <c r="I5" s="52"/>
      <c r="K5" s="458" t="s">
        <v>730</v>
      </c>
      <c r="L5" s="459"/>
      <c r="M5" s="459"/>
      <c r="N5" s="459"/>
      <c r="O5" s="459"/>
      <c r="P5" s="459"/>
      <c r="Q5" s="459"/>
      <c r="R5" s="460"/>
      <c r="S5" s="52"/>
      <c r="T5" s="136"/>
      <c r="U5" s="136"/>
      <c r="V5" s="136"/>
      <c r="W5" s="136"/>
    </row>
    <row r="6" spans="1:67" s="27" customFormat="1" ht="32.25" thickBot="1">
      <c r="A6" s="483" t="s">
        <v>347</v>
      </c>
      <c r="B6" s="473"/>
      <c r="C6" s="473"/>
      <c r="D6" s="484"/>
      <c r="E6" s="472" t="s">
        <v>351</v>
      </c>
      <c r="F6" s="473"/>
      <c r="G6" s="473"/>
      <c r="H6" s="474"/>
      <c r="I6" s="167" t="s">
        <v>2198</v>
      </c>
      <c r="K6" s="483" t="s">
        <v>347</v>
      </c>
      <c r="L6" s="473"/>
      <c r="M6" s="473"/>
      <c r="N6" s="484"/>
      <c r="O6" s="472" t="s">
        <v>351</v>
      </c>
      <c r="P6" s="473"/>
      <c r="Q6" s="473"/>
      <c r="R6" s="474"/>
      <c r="S6" s="167" t="s">
        <v>2199</v>
      </c>
    </row>
    <row r="7" spans="1:67" s="27" customFormat="1" ht="64.5" thickBot="1">
      <c r="A7" s="346" t="s">
        <v>352</v>
      </c>
      <c r="B7" s="347" t="s">
        <v>353</v>
      </c>
      <c r="C7" s="347" t="s">
        <v>354</v>
      </c>
      <c r="D7" s="347" t="s">
        <v>233</v>
      </c>
      <c r="E7" s="342" t="s">
        <v>233</v>
      </c>
      <c r="F7" s="347" t="s">
        <v>354</v>
      </c>
      <c r="G7" s="347" t="s">
        <v>353</v>
      </c>
      <c r="H7" s="352" t="s">
        <v>352</v>
      </c>
      <c r="I7" s="375" t="s">
        <v>2055</v>
      </c>
      <c r="K7" s="346" t="s">
        <v>352</v>
      </c>
      <c r="L7" s="347" t="s">
        <v>353</v>
      </c>
      <c r="M7" s="347" t="s">
        <v>354</v>
      </c>
      <c r="N7" s="347" t="s">
        <v>233</v>
      </c>
      <c r="O7" s="342" t="s">
        <v>233</v>
      </c>
      <c r="P7" s="347" t="s">
        <v>354</v>
      </c>
      <c r="Q7" s="347" t="s">
        <v>353</v>
      </c>
      <c r="R7" s="352" t="s">
        <v>352</v>
      </c>
      <c r="S7" s="375" t="s">
        <v>2055</v>
      </c>
    </row>
    <row r="8" spans="1:67" s="27" customFormat="1" ht="15.75">
      <c r="A8" s="339">
        <v>8696834</v>
      </c>
      <c r="B8" s="340">
        <v>2</v>
      </c>
      <c r="C8" s="340">
        <v>18000</v>
      </c>
      <c r="D8" s="366">
        <v>1.1599999999999999</v>
      </c>
      <c r="E8" s="485"/>
      <c r="F8" s="486"/>
      <c r="G8" s="486"/>
      <c r="H8" s="487"/>
      <c r="I8" s="522"/>
      <c r="K8" s="339">
        <v>2031618</v>
      </c>
      <c r="L8" s="340">
        <v>2</v>
      </c>
      <c r="M8" s="340">
        <v>3000</v>
      </c>
      <c r="N8" s="340">
        <v>2.79</v>
      </c>
      <c r="O8" s="485"/>
      <c r="P8" s="486"/>
      <c r="Q8" s="486"/>
      <c r="R8" s="487"/>
      <c r="S8" s="522"/>
    </row>
    <row r="9" spans="1:67" s="27" customFormat="1" ht="15.75">
      <c r="A9" s="346">
        <v>8716290</v>
      </c>
      <c r="B9" s="347">
        <v>2</v>
      </c>
      <c r="C9" s="347">
        <v>8000</v>
      </c>
      <c r="D9" s="364">
        <v>1.1599999999999999</v>
      </c>
      <c r="E9" s="448"/>
      <c r="F9" s="441"/>
      <c r="G9" s="441"/>
      <c r="H9" s="449"/>
      <c r="I9" s="523"/>
      <c r="K9" s="346">
        <v>2139906</v>
      </c>
      <c r="L9" s="347">
        <v>2</v>
      </c>
      <c r="M9" s="347">
        <v>6000</v>
      </c>
      <c r="N9" s="347">
        <v>2.79</v>
      </c>
      <c r="O9" s="448"/>
      <c r="P9" s="441"/>
      <c r="Q9" s="441"/>
      <c r="R9" s="449"/>
      <c r="S9" s="523"/>
    </row>
    <row r="10" spans="1:67" s="27" customFormat="1" ht="15.75">
      <c r="A10" s="346" t="s">
        <v>2046</v>
      </c>
      <c r="B10" s="347" t="s">
        <v>2046</v>
      </c>
      <c r="C10" s="347" t="s">
        <v>2046</v>
      </c>
      <c r="D10" s="364" t="s">
        <v>2046</v>
      </c>
      <c r="E10" s="448"/>
      <c r="F10" s="441"/>
      <c r="G10" s="441"/>
      <c r="H10" s="449"/>
      <c r="I10" s="523"/>
      <c r="K10" s="346" t="s">
        <v>2046</v>
      </c>
      <c r="L10" s="347" t="s">
        <v>2046</v>
      </c>
      <c r="M10" s="347" t="s">
        <v>2046</v>
      </c>
      <c r="N10" s="347" t="s">
        <v>2046</v>
      </c>
      <c r="O10" s="448"/>
      <c r="P10" s="441"/>
      <c r="Q10" s="441"/>
      <c r="R10" s="449"/>
      <c r="S10" s="523"/>
    </row>
    <row r="11" spans="1:67" s="27" customFormat="1" ht="15.75">
      <c r="A11" s="346" t="s">
        <v>2046</v>
      </c>
      <c r="B11" s="347" t="s">
        <v>2046</v>
      </c>
      <c r="C11" s="347" t="s">
        <v>2046</v>
      </c>
      <c r="D11" s="364" t="s">
        <v>2046</v>
      </c>
      <c r="E11" s="448"/>
      <c r="F11" s="441"/>
      <c r="G11" s="441"/>
      <c r="H11" s="449"/>
      <c r="I11" s="523"/>
      <c r="K11" s="346" t="s">
        <v>2046</v>
      </c>
      <c r="L11" s="347" t="s">
        <v>2046</v>
      </c>
      <c r="M11" s="347" t="s">
        <v>2046</v>
      </c>
      <c r="N11" s="347" t="s">
        <v>2046</v>
      </c>
      <c r="O11" s="448"/>
      <c r="P11" s="441"/>
      <c r="Q11" s="441"/>
      <c r="R11" s="449"/>
      <c r="S11" s="523"/>
    </row>
    <row r="12" spans="1:67" s="27" customFormat="1" ht="15.75">
      <c r="A12" s="346">
        <v>18682626</v>
      </c>
      <c r="B12" s="347">
        <v>2</v>
      </c>
      <c r="C12" s="347">
        <v>14000</v>
      </c>
      <c r="D12" s="380">
        <v>1.1000000000000001</v>
      </c>
      <c r="E12" s="342"/>
      <c r="F12" s="347"/>
      <c r="G12" s="347"/>
      <c r="H12" s="352"/>
      <c r="I12" s="523"/>
      <c r="K12" s="346">
        <v>19155714</v>
      </c>
      <c r="L12" s="347">
        <v>2</v>
      </c>
      <c r="M12" s="347">
        <v>7000</v>
      </c>
      <c r="N12" s="350">
        <v>2.72</v>
      </c>
      <c r="O12" s="448"/>
      <c r="P12" s="441"/>
      <c r="Q12" s="441"/>
      <c r="R12" s="449"/>
      <c r="S12" s="523"/>
    </row>
    <row r="13" spans="1:67" s="27" customFormat="1" ht="15.75">
      <c r="A13" s="346">
        <v>11488258</v>
      </c>
      <c r="B13" s="347">
        <v>2</v>
      </c>
      <c r="C13" s="347">
        <v>6000</v>
      </c>
      <c r="D13" s="380">
        <v>1.0900000000000001</v>
      </c>
      <c r="E13" s="342"/>
      <c r="F13" s="347"/>
      <c r="G13" s="347"/>
      <c r="H13" s="352"/>
      <c r="I13" s="523"/>
      <c r="K13" s="346">
        <v>3945730</v>
      </c>
      <c r="L13" s="347">
        <v>2</v>
      </c>
      <c r="M13" s="347">
        <v>3000</v>
      </c>
      <c r="N13" s="350">
        <v>2.71</v>
      </c>
      <c r="O13" s="448"/>
      <c r="P13" s="441"/>
      <c r="Q13" s="441"/>
      <c r="R13" s="449"/>
      <c r="S13" s="523"/>
    </row>
    <row r="14" spans="1:67" s="27" customFormat="1" ht="15.75">
      <c r="A14" s="346"/>
      <c r="B14" s="347"/>
      <c r="C14" s="347"/>
      <c r="D14" s="350"/>
      <c r="E14" s="367">
        <v>1.17</v>
      </c>
      <c r="F14" s="347">
        <v>12000</v>
      </c>
      <c r="G14" s="347">
        <v>2</v>
      </c>
      <c r="H14" s="352">
        <v>22716930</v>
      </c>
      <c r="I14" s="523"/>
      <c r="K14" s="346"/>
      <c r="L14" s="347"/>
      <c r="M14" s="347"/>
      <c r="N14" s="350"/>
      <c r="O14" s="367">
        <v>2.8</v>
      </c>
      <c r="P14" s="347">
        <v>4000</v>
      </c>
      <c r="Q14" s="347">
        <v>2</v>
      </c>
      <c r="R14" s="352">
        <v>22996226</v>
      </c>
      <c r="S14" s="523"/>
    </row>
    <row r="15" spans="1:67" s="27" customFormat="1" ht="15.75">
      <c r="A15" s="346"/>
      <c r="B15" s="347"/>
      <c r="C15" s="347"/>
      <c r="D15" s="350"/>
      <c r="E15" s="367">
        <v>1.17</v>
      </c>
      <c r="F15" s="347">
        <v>4000</v>
      </c>
      <c r="G15" s="347">
        <v>2</v>
      </c>
      <c r="H15" s="352">
        <v>22717186</v>
      </c>
      <c r="I15" s="523"/>
      <c r="K15" s="346"/>
      <c r="L15" s="347"/>
      <c r="M15" s="347"/>
      <c r="N15" s="350"/>
      <c r="O15" s="367">
        <v>2.8</v>
      </c>
      <c r="P15" s="347">
        <v>2000</v>
      </c>
      <c r="Q15" s="347">
        <v>2</v>
      </c>
      <c r="R15" s="352">
        <v>23003138</v>
      </c>
      <c r="S15" s="523"/>
    </row>
    <row r="16" spans="1:67" s="27" customFormat="1" ht="15.75">
      <c r="A16" s="346"/>
      <c r="B16" s="347"/>
      <c r="C16" s="347"/>
      <c r="D16" s="350"/>
      <c r="E16" s="364" t="s">
        <v>2046</v>
      </c>
      <c r="F16" s="347" t="s">
        <v>2046</v>
      </c>
      <c r="G16" s="347" t="s">
        <v>2046</v>
      </c>
      <c r="H16" s="352" t="s">
        <v>2046</v>
      </c>
      <c r="I16" s="523"/>
      <c r="K16" s="346"/>
      <c r="L16" s="347"/>
      <c r="M16" s="347"/>
      <c r="N16" s="350"/>
      <c r="O16" s="367" t="s">
        <v>2046</v>
      </c>
      <c r="P16" s="347" t="s">
        <v>2046</v>
      </c>
      <c r="Q16" s="347" t="s">
        <v>2046</v>
      </c>
      <c r="R16" s="352" t="s">
        <v>2046</v>
      </c>
      <c r="S16" s="523"/>
    </row>
    <row r="17" spans="1:19" s="27" customFormat="1" ht="15.75">
      <c r="A17" s="346"/>
      <c r="B17" s="347"/>
      <c r="C17" s="347"/>
      <c r="D17" s="350"/>
      <c r="E17" s="364" t="s">
        <v>2046</v>
      </c>
      <c r="F17" s="347" t="s">
        <v>2046</v>
      </c>
      <c r="G17" s="347" t="s">
        <v>2046</v>
      </c>
      <c r="H17" s="352" t="s">
        <v>2046</v>
      </c>
      <c r="I17" s="523"/>
      <c r="K17" s="346"/>
      <c r="L17" s="347"/>
      <c r="M17" s="347"/>
      <c r="N17" s="350"/>
      <c r="O17" s="367" t="s">
        <v>2046</v>
      </c>
      <c r="P17" s="347" t="s">
        <v>2046</v>
      </c>
      <c r="Q17" s="347" t="s">
        <v>2046</v>
      </c>
      <c r="R17" s="352" t="s">
        <v>2046</v>
      </c>
      <c r="S17" s="523"/>
    </row>
    <row r="18" spans="1:19" s="27" customFormat="1" ht="15.75">
      <c r="A18" s="346"/>
      <c r="B18" s="347"/>
      <c r="C18" s="347"/>
      <c r="D18" s="350"/>
      <c r="E18" s="364">
        <v>1.25</v>
      </c>
      <c r="F18" s="347">
        <v>2000</v>
      </c>
      <c r="G18" s="347">
        <v>2</v>
      </c>
      <c r="H18" s="352">
        <v>19755010</v>
      </c>
      <c r="I18" s="523"/>
      <c r="K18" s="346"/>
      <c r="L18" s="347"/>
      <c r="M18" s="347"/>
      <c r="N18" s="350"/>
      <c r="O18" s="367">
        <v>2.89</v>
      </c>
      <c r="P18" s="347">
        <v>5000</v>
      </c>
      <c r="Q18" s="347">
        <v>2</v>
      </c>
      <c r="R18" s="352">
        <v>16628226</v>
      </c>
      <c r="S18" s="523"/>
    </row>
    <row r="19" spans="1:19" s="27" customFormat="1" thickBot="1">
      <c r="A19" s="343"/>
      <c r="B19" s="344"/>
      <c r="C19" s="344"/>
      <c r="D19" s="345"/>
      <c r="E19" s="365">
        <v>1.26</v>
      </c>
      <c r="F19" s="344">
        <v>10000</v>
      </c>
      <c r="G19" s="344">
        <v>2</v>
      </c>
      <c r="H19" s="351">
        <v>18934274</v>
      </c>
      <c r="I19" s="524"/>
      <c r="K19" s="343"/>
      <c r="L19" s="344"/>
      <c r="M19" s="344"/>
      <c r="N19" s="345"/>
      <c r="O19" s="368">
        <v>2.89</v>
      </c>
      <c r="P19" s="344">
        <v>3000</v>
      </c>
      <c r="Q19" s="344">
        <v>2</v>
      </c>
      <c r="R19" s="351">
        <v>17195010</v>
      </c>
      <c r="S19" s="524"/>
    </row>
    <row r="20" spans="1:19" s="27" customFormat="1" ht="15.75"/>
    <row r="21" spans="1:19" s="27" customFormat="1" thickBot="1">
      <c r="A21" s="430" t="s">
        <v>1904</v>
      </c>
      <c r="B21" s="430"/>
      <c r="C21" s="430"/>
      <c r="D21" s="430"/>
      <c r="E21" s="430"/>
      <c r="F21" s="430"/>
      <c r="G21" s="430"/>
      <c r="H21" s="430"/>
      <c r="I21" s="430"/>
      <c r="J21" s="430"/>
      <c r="K21" s="430"/>
      <c r="L21" s="430"/>
      <c r="M21" s="430"/>
    </row>
    <row r="22" spans="1:19" s="27" customFormat="1" thickBot="1">
      <c r="A22" s="458" t="s">
        <v>731</v>
      </c>
      <c r="B22" s="459"/>
      <c r="C22" s="459"/>
      <c r="D22" s="459"/>
      <c r="E22" s="459"/>
      <c r="F22" s="459"/>
      <c r="G22" s="459"/>
      <c r="H22" s="460"/>
      <c r="J22" s="150"/>
      <c r="K22" s="458" t="s">
        <v>730</v>
      </c>
      <c r="L22" s="459"/>
      <c r="M22" s="459"/>
      <c r="N22" s="459"/>
      <c r="O22" s="459"/>
      <c r="P22" s="459"/>
      <c r="Q22" s="459"/>
      <c r="R22" s="460"/>
    </row>
    <row r="23" spans="1:19" s="27" customFormat="1" ht="32.25" thickBot="1">
      <c r="A23" s="483" t="s">
        <v>347</v>
      </c>
      <c r="B23" s="473"/>
      <c r="C23" s="473"/>
      <c r="D23" s="484"/>
      <c r="E23" s="472" t="s">
        <v>351</v>
      </c>
      <c r="F23" s="473"/>
      <c r="G23" s="473"/>
      <c r="H23" s="474"/>
      <c r="I23" s="167" t="s">
        <v>2148</v>
      </c>
      <c r="K23" s="483" t="s">
        <v>347</v>
      </c>
      <c r="L23" s="473"/>
      <c r="M23" s="473"/>
      <c r="N23" s="484"/>
      <c r="O23" s="472" t="s">
        <v>351</v>
      </c>
      <c r="P23" s="473"/>
      <c r="Q23" s="473"/>
      <c r="R23" s="474"/>
      <c r="S23" s="383" t="s">
        <v>2149</v>
      </c>
    </row>
    <row r="24" spans="1:19" s="194" customFormat="1" ht="64.5" thickBot="1">
      <c r="A24" s="190" t="s">
        <v>377</v>
      </c>
      <c r="B24" s="191" t="s">
        <v>378</v>
      </c>
      <c r="C24" s="191" t="s">
        <v>233</v>
      </c>
      <c r="D24" s="191" t="s">
        <v>379</v>
      </c>
      <c r="E24" s="192" t="s">
        <v>379</v>
      </c>
      <c r="F24" s="191" t="s">
        <v>233</v>
      </c>
      <c r="G24" s="191" t="s">
        <v>378</v>
      </c>
      <c r="H24" s="193" t="s">
        <v>377</v>
      </c>
      <c r="I24" s="375" t="s">
        <v>2055</v>
      </c>
      <c r="K24" s="190" t="s">
        <v>377</v>
      </c>
      <c r="L24" s="191" t="s">
        <v>378</v>
      </c>
      <c r="M24" s="191" t="s">
        <v>233</v>
      </c>
      <c r="N24" s="191" t="s">
        <v>379</v>
      </c>
      <c r="O24" s="192" t="s">
        <v>379</v>
      </c>
      <c r="P24" s="191" t="s">
        <v>233</v>
      </c>
      <c r="Q24" s="191" t="s">
        <v>378</v>
      </c>
      <c r="R24" s="193" t="s">
        <v>377</v>
      </c>
      <c r="S24" s="375" t="s">
        <v>2055</v>
      </c>
    </row>
    <row r="25" spans="1:19" s="194" customFormat="1" ht="15.75">
      <c r="A25" s="339" t="s">
        <v>2157</v>
      </c>
      <c r="B25" s="340" t="s">
        <v>2158</v>
      </c>
      <c r="C25" s="366">
        <v>1.1599999999999999</v>
      </c>
      <c r="D25" s="340" t="s">
        <v>173</v>
      </c>
      <c r="E25" s="360"/>
      <c r="F25" s="359"/>
      <c r="G25" s="359"/>
      <c r="H25" s="341"/>
      <c r="I25" s="525"/>
      <c r="K25" s="339" t="s">
        <v>2181</v>
      </c>
      <c r="L25" s="340" t="s">
        <v>2182</v>
      </c>
      <c r="M25" s="366">
        <v>2.79</v>
      </c>
      <c r="N25" s="340" t="s">
        <v>173</v>
      </c>
      <c r="O25" s="360"/>
      <c r="P25" s="359"/>
      <c r="Q25" s="359"/>
      <c r="R25" s="341"/>
      <c r="S25" s="525"/>
    </row>
    <row r="26" spans="1:19" s="194" customFormat="1" ht="15.75">
      <c r="A26" s="339" t="s">
        <v>2159</v>
      </c>
      <c r="B26" s="340" t="s">
        <v>2160</v>
      </c>
      <c r="C26" s="366">
        <v>1.1499999999999999</v>
      </c>
      <c r="D26" s="340" t="s">
        <v>193</v>
      </c>
      <c r="E26" s="360"/>
      <c r="F26" s="359"/>
      <c r="G26" s="359"/>
      <c r="H26" s="341"/>
      <c r="I26" s="526"/>
      <c r="K26" s="339" t="s">
        <v>2170</v>
      </c>
      <c r="L26" s="340" t="s">
        <v>1906</v>
      </c>
      <c r="M26" s="366">
        <v>2.78</v>
      </c>
      <c r="N26" s="340" t="s">
        <v>193</v>
      </c>
      <c r="O26" s="360"/>
      <c r="P26" s="359"/>
      <c r="Q26" s="359"/>
      <c r="R26" s="341"/>
      <c r="S26" s="526"/>
    </row>
    <row r="27" spans="1:19" s="194" customFormat="1" ht="15.75">
      <c r="A27" s="339" t="s">
        <v>2161</v>
      </c>
      <c r="B27" s="340" t="s">
        <v>2162</v>
      </c>
      <c r="C27" s="366">
        <v>1.1399999999999999</v>
      </c>
      <c r="D27" s="340" t="s">
        <v>175</v>
      </c>
      <c r="E27" s="360"/>
      <c r="F27" s="359"/>
      <c r="G27" s="359"/>
      <c r="H27" s="341"/>
      <c r="I27" s="526"/>
      <c r="K27" s="339" t="s">
        <v>2168</v>
      </c>
      <c r="L27" s="340" t="s">
        <v>2183</v>
      </c>
      <c r="M27" s="366">
        <v>2.77</v>
      </c>
      <c r="N27" s="340" t="s">
        <v>175</v>
      </c>
      <c r="O27" s="360"/>
      <c r="P27" s="359"/>
      <c r="Q27" s="359"/>
      <c r="R27" s="341"/>
      <c r="S27" s="526"/>
    </row>
    <row r="28" spans="1:19" s="194" customFormat="1" ht="15.75">
      <c r="A28" s="339" t="s">
        <v>439</v>
      </c>
      <c r="B28" s="340" t="s">
        <v>2163</v>
      </c>
      <c r="C28" s="366">
        <v>1.1299999999999999</v>
      </c>
      <c r="D28" s="340" t="s">
        <v>203</v>
      </c>
      <c r="E28" s="360"/>
      <c r="F28" s="359"/>
      <c r="G28" s="359"/>
      <c r="H28" s="341"/>
      <c r="I28" s="526"/>
      <c r="K28" s="339" t="s">
        <v>2184</v>
      </c>
      <c r="L28" s="340" t="s">
        <v>2185</v>
      </c>
      <c r="M28" s="366">
        <v>2.76</v>
      </c>
      <c r="N28" s="340" t="s">
        <v>203</v>
      </c>
      <c r="O28" s="360"/>
      <c r="P28" s="359"/>
      <c r="Q28" s="359"/>
      <c r="R28" s="341"/>
      <c r="S28" s="526"/>
    </row>
    <row r="29" spans="1:19" s="194" customFormat="1" ht="15.75">
      <c r="A29" s="339" t="s">
        <v>213</v>
      </c>
      <c r="B29" s="340" t="s">
        <v>2164</v>
      </c>
      <c r="C29" s="366">
        <v>1.1200000000000001</v>
      </c>
      <c r="D29" s="340" t="s">
        <v>200</v>
      </c>
      <c r="E29" s="360"/>
      <c r="F29" s="359"/>
      <c r="G29" s="359"/>
      <c r="H29" s="341"/>
      <c r="I29" s="526"/>
      <c r="K29" s="339" t="s">
        <v>195</v>
      </c>
      <c r="L29" s="340" t="s">
        <v>2186</v>
      </c>
      <c r="M29" s="366">
        <v>2.75</v>
      </c>
      <c r="N29" s="340" t="s">
        <v>200</v>
      </c>
      <c r="O29" s="360"/>
      <c r="P29" s="359"/>
      <c r="Q29" s="359"/>
      <c r="R29" s="341"/>
      <c r="S29" s="526"/>
    </row>
    <row r="30" spans="1:19" s="194" customFormat="1" ht="15.75">
      <c r="A30" s="339" t="s">
        <v>213</v>
      </c>
      <c r="B30" s="340" t="s">
        <v>2165</v>
      </c>
      <c r="C30" s="366">
        <v>1.1100000000000001</v>
      </c>
      <c r="D30" s="340" t="s">
        <v>380</v>
      </c>
      <c r="E30" s="360"/>
      <c r="F30" s="359"/>
      <c r="G30" s="359"/>
      <c r="H30" s="341"/>
      <c r="I30" s="526"/>
      <c r="K30" s="339" t="s">
        <v>406</v>
      </c>
      <c r="L30" s="340" t="s">
        <v>367</v>
      </c>
      <c r="M30" s="366">
        <v>2.74</v>
      </c>
      <c r="N30" s="340" t="s">
        <v>380</v>
      </c>
      <c r="O30" s="360"/>
      <c r="P30" s="359"/>
      <c r="Q30" s="359"/>
      <c r="R30" s="341"/>
      <c r="S30" s="526"/>
    </row>
    <row r="31" spans="1:19" s="194" customFormat="1" ht="15.75">
      <c r="A31" s="339" t="s">
        <v>203</v>
      </c>
      <c r="B31" s="340" t="s">
        <v>2166</v>
      </c>
      <c r="C31" s="366">
        <v>1.1000000000000001</v>
      </c>
      <c r="D31" s="340" t="s">
        <v>195</v>
      </c>
      <c r="E31" s="360"/>
      <c r="F31" s="359"/>
      <c r="G31" s="359"/>
      <c r="H31" s="341"/>
      <c r="I31" s="526"/>
      <c r="K31" s="339" t="s">
        <v>203</v>
      </c>
      <c r="L31" s="340" t="s">
        <v>2041</v>
      </c>
      <c r="M31" s="366">
        <v>2.73</v>
      </c>
      <c r="N31" s="340" t="s">
        <v>195</v>
      </c>
      <c r="O31" s="360"/>
      <c r="P31" s="359"/>
      <c r="Q31" s="359"/>
      <c r="R31" s="341"/>
      <c r="S31" s="526"/>
    </row>
    <row r="32" spans="1:19" s="194" customFormat="1" ht="15.75">
      <c r="A32" s="339" t="s">
        <v>173</v>
      </c>
      <c r="B32" s="340" t="s">
        <v>365</v>
      </c>
      <c r="C32" s="366">
        <v>1.0900000000000001</v>
      </c>
      <c r="D32" s="340" t="s">
        <v>213</v>
      </c>
      <c r="E32" s="360"/>
      <c r="F32" s="359"/>
      <c r="G32" s="359"/>
      <c r="H32" s="341"/>
      <c r="I32" s="526"/>
      <c r="K32" s="339" t="s">
        <v>193</v>
      </c>
      <c r="L32" s="340" t="s">
        <v>2187</v>
      </c>
      <c r="M32" s="366">
        <v>2.72</v>
      </c>
      <c r="N32" s="340" t="s">
        <v>213</v>
      </c>
      <c r="O32" s="360"/>
      <c r="P32" s="359"/>
      <c r="Q32" s="359"/>
      <c r="R32" s="341"/>
      <c r="S32" s="526"/>
    </row>
    <row r="33" spans="1:19" s="194" customFormat="1" ht="15.75">
      <c r="A33" s="339"/>
      <c r="B33" s="340"/>
      <c r="C33" s="366"/>
      <c r="D33" s="340"/>
      <c r="E33" s="360" t="s">
        <v>173</v>
      </c>
      <c r="F33" s="366">
        <v>1.17</v>
      </c>
      <c r="G33" s="340" t="s">
        <v>2167</v>
      </c>
      <c r="H33" s="353" t="s">
        <v>2168</v>
      </c>
      <c r="I33" s="526"/>
      <c r="K33" s="339" t="s">
        <v>173</v>
      </c>
      <c r="L33" s="340" t="s">
        <v>214</v>
      </c>
      <c r="M33" s="366">
        <v>2.71</v>
      </c>
      <c r="N33" s="340" t="s">
        <v>402</v>
      </c>
      <c r="O33" s="360"/>
      <c r="P33" s="359"/>
      <c r="Q33" s="359"/>
      <c r="R33" s="341"/>
      <c r="S33" s="526"/>
    </row>
    <row r="34" spans="1:19" s="194" customFormat="1" ht="15.75">
      <c r="A34" s="339"/>
      <c r="B34" s="340"/>
      <c r="C34" s="366"/>
      <c r="D34" s="340"/>
      <c r="E34" s="360" t="s">
        <v>193</v>
      </c>
      <c r="F34" s="366">
        <v>1.18</v>
      </c>
      <c r="G34" s="340" t="s">
        <v>2169</v>
      </c>
      <c r="H34" s="353" t="s">
        <v>2170</v>
      </c>
      <c r="I34" s="526"/>
      <c r="K34" s="358"/>
      <c r="L34" s="359"/>
      <c r="M34" s="359"/>
      <c r="N34" s="359"/>
      <c r="O34" s="360" t="s">
        <v>173</v>
      </c>
      <c r="P34" s="366">
        <v>2.8</v>
      </c>
      <c r="Q34" s="340" t="s">
        <v>2041</v>
      </c>
      <c r="R34" s="353" t="s">
        <v>380</v>
      </c>
      <c r="S34" s="526"/>
    </row>
    <row r="35" spans="1:19" s="194" customFormat="1" ht="15.75">
      <c r="A35" s="339"/>
      <c r="B35" s="340"/>
      <c r="C35" s="366"/>
      <c r="D35" s="340"/>
      <c r="E35" s="360" t="s">
        <v>175</v>
      </c>
      <c r="F35" s="366">
        <v>1.19</v>
      </c>
      <c r="G35" s="340" t="s">
        <v>2171</v>
      </c>
      <c r="H35" s="353" t="s">
        <v>201</v>
      </c>
      <c r="I35" s="526"/>
      <c r="K35" s="358"/>
      <c r="L35" s="359"/>
      <c r="M35" s="359"/>
      <c r="N35" s="359"/>
      <c r="O35" s="360" t="s">
        <v>193</v>
      </c>
      <c r="P35" s="366">
        <v>2.81</v>
      </c>
      <c r="Q35" s="340" t="s">
        <v>2188</v>
      </c>
      <c r="R35" s="353" t="s">
        <v>175</v>
      </c>
      <c r="S35" s="526"/>
    </row>
    <row r="36" spans="1:19" s="194" customFormat="1" ht="15.75">
      <c r="A36" s="339"/>
      <c r="B36" s="340"/>
      <c r="C36" s="366"/>
      <c r="D36" s="340"/>
      <c r="E36" s="360" t="s">
        <v>203</v>
      </c>
      <c r="F36" s="366">
        <v>1.2</v>
      </c>
      <c r="G36" s="340" t="s">
        <v>2172</v>
      </c>
      <c r="H36" s="353" t="s">
        <v>2173</v>
      </c>
      <c r="I36" s="526"/>
      <c r="K36" s="358"/>
      <c r="L36" s="359"/>
      <c r="M36" s="359"/>
      <c r="N36" s="359"/>
      <c r="O36" s="360" t="s">
        <v>175</v>
      </c>
      <c r="P36" s="366">
        <v>2.82</v>
      </c>
      <c r="Q36" s="340" t="s">
        <v>2189</v>
      </c>
      <c r="R36" s="353" t="s">
        <v>2190</v>
      </c>
      <c r="S36" s="526"/>
    </row>
    <row r="37" spans="1:19" s="194" customFormat="1" ht="15.75">
      <c r="A37" s="339"/>
      <c r="B37" s="340"/>
      <c r="C37" s="366"/>
      <c r="D37" s="340"/>
      <c r="E37" s="360" t="s">
        <v>200</v>
      </c>
      <c r="F37" s="366">
        <v>1.21</v>
      </c>
      <c r="G37" s="340" t="s">
        <v>2174</v>
      </c>
      <c r="H37" s="353" t="s">
        <v>2175</v>
      </c>
      <c r="I37" s="526"/>
      <c r="K37" s="358"/>
      <c r="L37" s="359"/>
      <c r="M37" s="359"/>
      <c r="N37" s="359"/>
      <c r="O37" s="360" t="s">
        <v>203</v>
      </c>
      <c r="P37" s="366">
        <v>2.83</v>
      </c>
      <c r="Q37" s="340" t="s">
        <v>2191</v>
      </c>
      <c r="R37" s="353" t="s">
        <v>2173</v>
      </c>
      <c r="S37" s="526"/>
    </row>
    <row r="38" spans="1:19" s="194" customFormat="1" ht="15.75">
      <c r="A38" s="339"/>
      <c r="B38" s="340"/>
      <c r="C38" s="366"/>
      <c r="D38" s="340"/>
      <c r="E38" s="360" t="s">
        <v>380</v>
      </c>
      <c r="F38" s="366">
        <v>1.22</v>
      </c>
      <c r="G38" s="340" t="s">
        <v>2176</v>
      </c>
      <c r="H38" s="353" t="s">
        <v>2177</v>
      </c>
      <c r="I38" s="526"/>
      <c r="K38" s="358"/>
      <c r="L38" s="359"/>
      <c r="M38" s="359"/>
      <c r="N38" s="359"/>
      <c r="O38" s="360" t="s">
        <v>200</v>
      </c>
      <c r="P38" s="366">
        <v>2.84</v>
      </c>
      <c r="Q38" s="340" t="s">
        <v>2192</v>
      </c>
      <c r="R38" s="353" t="s">
        <v>2193</v>
      </c>
      <c r="S38" s="526"/>
    </row>
    <row r="39" spans="1:19" s="194" customFormat="1" ht="15.75">
      <c r="A39" s="339"/>
      <c r="B39" s="340"/>
      <c r="C39" s="366"/>
      <c r="D39" s="340"/>
      <c r="E39" s="360" t="s">
        <v>195</v>
      </c>
      <c r="F39" s="366">
        <v>1.23</v>
      </c>
      <c r="G39" s="340" t="s">
        <v>2178</v>
      </c>
      <c r="H39" s="353" t="s">
        <v>2179</v>
      </c>
      <c r="I39" s="526"/>
      <c r="K39" s="358"/>
      <c r="L39" s="359"/>
      <c r="M39" s="359"/>
      <c r="N39" s="359"/>
      <c r="O39" s="360" t="s">
        <v>380</v>
      </c>
      <c r="P39" s="366">
        <v>2.85</v>
      </c>
      <c r="Q39" s="340" t="s">
        <v>2194</v>
      </c>
      <c r="R39" s="353" t="s">
        <v>2195</v>
      </c>
      <c r="S39" s="526"/>
    </row>
    <row r="40" spans="1:19" s="194" customFormat="1" ht="15.75">
      <c r="A40" s="339"/>
      <c r="B40" s="340"/>
      <c r="C40" s="366"/>
      <c r="D40" s="340"/>
      <c r="E40" s="360" t="s">
        <v>213</v>
      </c>
      <c r="F40" s="366">
        <v>1.24</v>
      </c>
      <c r="G40" s="340" t="s">
        <v>2180</v>
      </c>
      <c r="H40" s="353" t="s">
        <v>195</v>
      </c>
      <c r="I40" s="526"/>
      <c r="K40" s="358"/>
      <c r="L40" s="359"/>
      <c r="M40" s="359"/>
      <c r="N40" s="359"/>
      <c r="O40" s="360" t="s">
        <v>195</v>
      </c>
      <c r="P40" s="366">
        <v>2.86</v>
      </c>
      <c r="Q40" s="340" t="s">
        <v>1515</v>
      </c>
      <c r="R40" s="353" t="s">
        <v>2196</v>
      </c>
      <c r="S40" s="526"/>
    </row>
    <row r="41" spans="1:19" s="27" customFormat="1" ht="15.75">
      <c r="A41" s="339"/>
      <c r="B41" s="340"/>
      <c r="C41" s="366"/>
      <c r="D41" s="340"/>
      <c r="E41" s="360" t="s">
        <v>402</v>
      </c>
      <c r="F41" s="366">
        <v>1.25</v>
      </c>
      <c r="G41" s="340" t="s">
        <v>172</v>
      </c>
      <c r="H41" s="353" t="s">
        <v>175</v>
      </c>
      <c r="I41" s="526"/>
      <c r="K41" s="339"/>
      <c r="L41" s="340"/>
      <c r="M41" s="197"/>
      <c r="N41" s="340"/>
      <c r="O41" s="360" t="s">
        <v>213</v>
      </c>
      <c r="P41" s="366">
        <v>2.87</v>
      </c>
      <c r="Q41" s="340" t="s">
        <v>2197</v>
      </c>
      <c r="R41" s="353" t="s">
        <v>458</v>
      </c>
      <c r="S41" s="526"/>
    </row>
    <row r="42" spans="1:19" s="27" customFormat="1" ht="15.75">
      <c r="A42" s="339"/>
      <c r="B42" s="340"/>
      <c r="C42" s="366"/>
      <c r="D42" s="340"/>
      <c r="E42" s="360" t="s">
        <v>404</v>
      </c>
      <c r="F42" s="366">
        <v>1.26</v>
      </c>
      <c r="G42" s="340" t="s">
        <v>172</v>
      </c>
      <c r="H42" s="353" t="s">
        <v>173</v>
      </c>
      <c r="I42" s="526"/>
      <c r="K42" s="346"/>
      <c r="L42" s="347"/>
      <c r="M42" s="178"/>
      <c r="N42" s="347"/>
      <c r="O42" s="360" t="s">
        <v>402</v>
      </c>
      <c r="P42" s="366">
        <v>2.88</v>
      </c>
      <c r="Q42" s="340" t="s">
        <v>365</v>
      </c>
      <c r="R42" s="353" t="s">
        <v>173</v>
      </c>
      <c r="S42" s="526"/>
    </row>
    <row r="43" spans="1:19" s="27" customFormat="1" thickBot="1">
      <c r="A43" s="348"/>
      <c r="B43" s="349"/>
      <c r="C43" s="381"/>
      <c r="D43" s="349"/>
      <c r="E43" s="382"/>
      <c r="F43" s="349"/>
      <c r="G43" s="349"/>
      <c r="H43" s="216"/>
      <c r="I43" s="527"/>
      <c r="K43" s="348"/>
      <c r="L43" s="349"/>
      <c r="M43" s="210"/>
      <c r="N43" s="349"/>
      <c r="O43" s="382" t="s">
        <v>404</v>
      </c>
      <c r="P43" s="381">
        <v>2.89</v>
      </c>
      <c r="Q43" s="349" t="s">
        <v>348</v>
      </c>
      <c r="R43" s="216" t="s">
        <v>193</v>
      </c>
      <c r="S43" s="527"/>
    </row>
    <row r="44" spans="1:19" s="27" customFormat="1" ht="15.75"/>
    <row r="45" spans="1:19" s="27" customFormat="1" thickBot="1">
      <c r="A45" s="430" t="s">
        <v>1905</v>
      </c>
      <c r="B45" s="430"/>
      <c r="C45" s="430"/>
      <c r="D45" s="430"/>
      <c r="E45" s="430"/>
      <c r="F45" s="430"/>
      <c r="G45" s="430"/>
      <c r="H45" s="430"/>
      <c r="I45" s="430"/>
      <c r="J45" s="430"/>
      <c r="K45" s="430"/>
      <c r="L45" s="430"/>
      <c r="M45" s="430"/>
    </row>
    <row r="46" spans="1:19" s="27" customFormat="1" thickBot="1">
      <c r="A46" s="458" t="s">
        <v>731</v>
      </c>
      <c r="B46" s="459"/>
      <c r="C46" s="459"/>
      <c r="D46" s="459"/>
      <c r="E46" s="459"/>
      <c r="F46" s="459"/>
      <c r="G46" s="459"/>
      <c r="H46" s="460"/>
      <c r="K46" s="458" t="s">
        <v>730</v>
      </c>
      <c r="L46" s="459"/>
      <c r="M46" s="459"/>
      <c r="N46" s="459"/>
      <c r="O46" s="459"/>
      <c r="P46" s="459"/>
      <c r="Q46" s="459"/>
      <c r="R46" s="460"/>
    </row>
    <row r="47" spans="1:19" s="27" customFormat="1" ht="32.25" thickBot="1">
      <c r="A47" s="470" t="s">
        <v>347</v>
      </c>
      <c r="B47" s="471"/>
      <c r="C47" s="471"/>
      <c r="D47" s="503"/>
      <c r="E47" s="472" t="s">
        <v>351</v>
      </c>
      <c r="F47" s="473"/>
      <c r="G47" s="473"/>
      <c r="H47" s="474"/>
      <c r="I47" s="167" t="s">
        <v>2148</v>
      </c>
      <c r="K47" s="470" t="s">
        <v>347</v>
      </c>
      <c r="L47" s="471"/>
      <c r="M47" s="471"/>
      <c r="N47" s="503"/>
      <c r="O47" s="472" t="s">
        <v>351</v>
      </c>
      <c r="P47" s="473"/>
      <c r="Q47" s="473"/>
      <c r="R47" s="474"/>
      <c r="S47" s="167" t="s">
        <v>2149</v>
      </c>
    </row>
    <row r="48" spans="1:19" s="27" customFormat="1" ht="64.5" thickBot="1">
      <c r="A48" s="475" t="s">
        <v>371</v>
      </c>
      <c r="B48" s="476"/>
      <c r="C48" s="476"/>
      <c r="D48" s="476"/>
      <c r="E48" s="476" t="s">
        <v>371</v>
      </c>
      <c r="F48" s="476"/>
      <c r="G48" s="476"/>
      <c r="H48" s="478"/>
      <c r="I48" s="375" t="s">
        <v>2055</v>
      </c>
      <c r="K48" s="475" t="s">
        <v>371</v>
      </c>
      <c r="L48" s="476"/>
      <c r="M48" s="476"/>
      <c r="N48" s="476"/>
      <c r="O48" s="476" t="s">
        <v>371</v>
      </c>
      <c r="P48" s="476"/>
      <c r="Q48" s="476"/>
      <c r="R48" s="478"/>
      <c r="S48" s="375" t="s">
        <v>2055</v>
      </c>
    </row>
    <row r="49" spans="1:19" s="27" customFormat="1" ht="15.75">
      <c r="A49" s="504" t="s">
        <v>2135</v>
      </c>
      <c r="B49" s="505"/>
      <c r="C49" s="505"/>
      <c r="D49" s="508"/>
      <c r="E49" s="504"/>
      <c r="F49" s="505"/>
      <c r="G49" s="505"/>
      <c r="H49" s="528"/>
      <c r="I49" s="525"/>
      <c r="K49" s="504" t="s">
        <v>2153</v>
      </c>
      <c r="L49" s="505" t="s">
        <v>2153</v>
      </c>
      <c r="M49" s="505" t="s">
        <v>2153</v>
      </c>
      <c r="N49" s="508" t="s">
        <v>2153</v>
      </c>
      <c r="O49" s="342"/>
      <c r="P49" s="347"/>
      <c r="Q49" s="347"/>
      <c r="R49" s="352"/>
      <c r="S49" s="525"/>
    </row>
    <row r="50" spans="1:19" s="27" customFormat="1" ht="15.75">
      <c r="A50" s="504" t="s">
        <v>2136</v>
      </c>
      <c r="B50" s="505"/>
      <c r="C50" s="505"/>
      <c r="D50" s="508"/>
      <c r="E50" s="504"/>
      <c r="F50" s="505"/>
      <c r="G50" s="505"/>
      <c r="H50" s="528"/>
      <c r="I50" s="526"/>
      <c r="K50" s="504" t="s">
        <v>2155</v>
      </c>
      <c r="L50" s="505" t="s">
        <v>2155</v>
      </c>
      <c r="M50" s="505" t="s">
        <v>2155</v>
      </c>
      <c r="N50" s="508" t="s">
        <v>2155</v>
      </c>
      <c r="O50" s="342"/>
      <c r="P50" s="347"/>
      <c r="Q50" s="347"/>
      <c r="R50" s="352"/>
      <c r="S50" s="526"/>
    </row>
    <row r="51" spans="1:19" s="27" customFormat="1" ht="15.75">
      <c r="A51" s="504" t="s">
        <v>2046</v>
      </c>
      <c r="B51" s="505"/>
      <c r="C51" s="505"/>
      <c r="D51" s="508"/>
      <c r="E51" s="504"/>
      <c r="F51" s="505"/>
      <c r="G51" s="505"/>
      <c r="H51" s="528"/>
      <c r="I51" s="526"/>
      <c r="K51" s="504" t="s">
        <v>2046</v>
      </c>
      <c r="L51" s="505" t="s">
        <v>2146</v>
      </c>
      <c r="M51" s="505" t="s">
        <v>2146</v>
      </c>
      <c r="N51" s="508" t="s">
        <v>2146</v>
      </c>
      <c r="O51" s="342"/>
      <c r="P51" s="347"/>
      <c r="Q51" s="347"/>
      <c r="R51" s="352"/>
      <c r="S51" s="526"/>
    </row>
    <row r="52" spans="1:19" s="27" customFormat="1" ht="15.75">
      <c r="A52" s="504" t="s">
        <v>2046</v>
      </c>
      <c r="B52" s="505"/>
      <c r="C52" s="505"/>
      <c r="D52" s="508"/>
      <c r="E52" s="504"/>
      <c r="F52" s="505"/>
      <c r="G52" s="505"/>
      <c r="H52" s="528"/>
      <c r="I52" s="526"/>
      <c r="K52" s="504" t="s">
        <v>2046</v>
      </c>
      <c r="L52" s="505" t="s">
        <v>2156</v>
      </c>
      <c r="M52" s="505" t="s">
        <v>2156</v>
      </c>
      <c r="N52" s="508" t="s">
        <v>2156</v>
      </c>
      <c r="O52" s="342"/>
      <c r="P52" s="347"/>
      <c r="Q52" s="347"/>
      <c r="R52" s="352"/>
      <c r="S52" s="526"/>
    </row>
    <row r="53" spans="1:19" s="27" customFormat="1" ht="15.75">
      <c r="A53" s="504" t="s">
        <v>2142</v>
      </c>
      <c r="B53" s="505"/>
      <c r="C53" s="505"/>
      <c r="D53" s="508"/>
      <c r="E53" s="504"/>
      <c r="F53" s="505"/>
      <c r="G53" s="505"/>
      <c r="H53" s="528"/>
      <c r="I53" s="526"/>
      <c r="K53" s="504" t="s">
        <v>2152</v>
      </c>
      <c r="L53" s="505" t="s">
        <v>2152</v>
      </c>
      <c r="M53" s="505" t="s">
        <v>2152</v>
      </c>
      <c r="N53" s="508" t="s">
        <v>2152</v>
      </c>
      <c r="O53" s="342"/>
      <c r="P53" s="347"/>
      <c r="Q53" s="347"/>
      <c r="R53" s="352"/>
      <c r="S53" s="526"/>
    </row>
    <row r="54" spans="1:19" s="27" customFormat="1" ht="15.75">
      <c r="A54" s="504" t="s">
        <v>2139</v>
      </c>
      <c r="B54" s="505"/>
      <c r="C54" s="505"/>
      <c r="D54" s="508"/>
      <c r="E54" s="504"/>
      <c r="F54" s="505"/>
      <c r="G54" s="505"/>
      <c r="H54" s="528"/>
      <c r="I54" s="526"/>
      <c r="K54" s="504" t="s">
        <v>2140</v>
      </c>
      <c r="L54" s="505" t="s">
        <v>2140</v>
      </c>
      <c r="M54" s="505" t="s">
        <v>2140</v>
      </c>
      <c r="N54" s="508" t="s">
        <v>2140</v>
      </c>
      <c r="O54" s="504"/>
      <c r="P54" s="505"/>
      <c r="Q54" s="505"/>
      <c r="R54" s="528"/>
      <c r="S54" s="526"/>
    </row>
    <row r="55" spans="1:19" s="27" customFormat="1" ht="15.75">
      <c r="A55" s="346"/>
      <c r="B55" s="347"/>
      <c r="C55" s="347"/>
      <c r="D55" s="350"/>
      <c r="E55" s="504" t="s">
        <v>2143</v>
      </c>
      <c r="F55" s="505"/>
      <c r="G55" s="505"/>
      <c r="H55" s="528"/>
      <c r="I55" s="526"/>
      <c r="K55" s="346"/>
      <c r="L55" s="347"/>
      <c r="M55" s="347"/>
      <c r="N55" s="350"/>
      <c r="O55" s="504" t="s">
        <v>2142</v>
      </c>
      <c r="P55" s="505" t="s">
        <v>2142</v>
      </c>
      <c r="Q55" s="505" t="s">
        <v>2142</v>
      </c>
      <c r="R55" s="528" t="s">
        <v>2142</v>
      </c>
      <c r="S55" s="526"/>
    </row>
    <row r="56" spans="1:19" s="27" customFormat="1" ht="15.75">
      <c r="A56" s="346"/>
      <c r="B56" s="347"/>
      <c r="C56" s="347"/>
      <c r="D56" s="350"/>
      <c r="E56" s="504" t="s">
        <v>2141</v>
      </c>
      <c r="F56" s="505" t="s">
        <v>2141</v>
      </c>
      <c r="G56" s="505" t="s">
        <v>2141</v>
      </c>
      <c r="H56" s="528" t="s">
        <v>2141</v>
      </c>
      <c r="I56" s="526"/>
      <c r="K56" s="346"/>
      <c r="L56" s="347"/>
      <c r="M56" s="347"/>
      <c r="N56" s="350"/>
      <c r="O56" s="504" t="s">
        <v>2150</v>
      </c>
      <c r="P56" s="505" t="s">
        <v>2150</v>
      </c>
      <c r="Q56" s="505" t="s">
        <v>2150</v>
      </c>
      <c r="R56" s="528" t="s">
        <v>2150</v>
      </c>
      <c r="S56" s="526"/>
    </row>
    <row r="57" spans="1:19" s="27" customFormat="1" ht="15.75">
      <c r="A57" s="346"/>
      <c r="B57" s="347"/>
      <c r="C57" s="347"/>
      <c r="D57" s="350"/>
      <c r="E57" s="504" t="s">
        <v>2046</v>
      </c>
      <c r="F57" s="505" t="s">
        <v>2144</v>
      </c>
      <c r="G57" s="505" t="s">
        <v>2144</v>
      </c>
      <c r="H57" s="528" t="s">
        <v>2144</v>
      </c>
      <c r="I57" s="526"/>
      <c r="K57" s="346"/>
      <c r="L57" s="347"/>
      <c r="M57" s="347"/>
      <c r="N57" s="350"/>
      <c r="O57" s="504" t="s">
        <v>2046</v>
      </c>
      <c r="P57" s="505" t="s">
        <v>2146</v>
      </c>
      <c r="Q57" s="505" t="s">
        <v>2146</v>
      </c>
      <c r="R57" s="528" t="s">
        <v>2146</v>
      </c>
      <c r="S57" s="526"/>
    </row>
    <row r="58" spans="1:19" s="27" customFormat="1" ht="15.75">
      <c r="A58" s="346"/>
      <c r="B58" s="347"/>
      <c r="C58" s="347"/>
      <c r="D58" s="350"/>
      <c r="E58" s="504" t="s">
        <v>2046</v>
      </c>
      <c r="F58" s="505" t="s">
        <v>2145</v>
      </c>
      <c r="G58" s="505" t="s">
        <v>2145</v>
      </c>
      <c r="H58" s="528" t="s">
        <v>2145</v>
      </c>
      <c r="I58" s="526"/>
      <c r="K58" s="346"/>
      <c r="L58" s="347"/>
      <c r="M58" s="347"/>
      <c r="N58" s="350"/>
      <c r="O58" s="504" t="s">
        <v>2046</v>
      </c>
      <c r="P58" s="505" t="s">
        <v>2151</v>
      </c>
      <c r="Q58" s="505" t="s">
        <v>2151</v>
      </c>
      <c r="R58" s="528" t="s">
        <v>2151</v>
      </c>
      <c r="S58" s="526"/>
    </row>
    <row r="59" spans="1:19" s="27" customFormat="1" ht="15.75">
      <c r="A59" s="504"/>
      <c r="B59" s="505"/>
      <c r="C59" s="505"/>
      <c r="D59" s="508"/>
      <c r="E59" s="504" t="s">
        <v>2137</v>
      </c>
      <c r="F59" s="505" t="s">
        <v>2137</v>
      </c>
      <c r="G59" s="505" t="s">
        <v>2137</v>
      </c>
      <c r="H59" s="528" t="s">
        <v>2137</v>
      </c>
      <c r="I59" s="526"/>
      <c r="K59" s="504"/>
      <c r="L59" s="505"/>
      <c r="M59" s="505"/>
      <c r="N59" s="508"/>
      <c r="O59" s="504" t="s">
        <v>2154</v>
      </c>
      <c r="P59" s="505" t="s">
        <v>2154</v>
      </c>
      <c r="Q59" s="505" t="s">
        <v>2154</v>
      </c>
      <c r="R59" s="528" t="s">
        <v>2154</v>
      </c>
      <c r="S59" s="526"/>
    </row>
    <row r="60" spans="1:19" s="27" customFormat="1" thickBot="1">
      <c r="A60" s="491"/>
      <c r="B60" s="492"/>
      <c r="C60" s="492"/>
      <c r="D60" s="493"/>
      <c r="E60" s="491" t="s">
        <v>2147</v>
      </c>
      <c r="F60" s="492" t="s">
        <v>2147</v>
      </c>
      <c r="G60" s="492" t="s">
        <v>2147</v>
      </c>
      <c r="H60" s="529" t="s">
        <v>2147</v>
      </c>
      <c r="I60" s="527"/>
      <c r="K60" s="491"/>
      <c r="L60" s="492"/>
      <c r="M60" s="492"/>
      <c r="N60" s="493"/>
      <c r="O60" s="491" t="s">
        <v>2138</v>
      </c>
      <c r="P60" s="492" t="s">
        <v>2138</v>
      </c>
      <c r="Q60" s="492" t="s">
        <v>2138</v>
      </c>
      <c r="R60" s="529" t="s">
        <v>2138</v>
      </c>
      <c r="S60" s="527"/>
    </row>
    <row r="61" spans="1:19" s="27" customFormat="1" ht="15.75"/>
    <row r="62" spans="1:19" s="27" customFormat="1" ht="15.75"/>
  </sheetData>
  <sheetProtection algorithmName="SHA-512" hashValue="cpQ7QvIRu5hfBsbAAhpOoq2Rr/lajjajqt5vycAEZ5fylj1LhGyrgmbb9C/z9j87gYMUIUXydsAds/wH8n6phA==" saltValue="W6b+E/VTpOoKU83gBRq5QA==" spinCount="100000" sheet="1" objects="1" scenarios="1"/>
  <mergeCells count="84">
    <mergeCell ref="A1:I1"/>
    <mergeCell ref="A2:M2"/>
    <mergeCell ref="E9:H9"/>
    <mergeCell ref="E10:H10"/>
    <mergeCell ref="K5:R5"/>
    <mergeCell ref="K6:N6"/>
    <mergeCell ref="O6:R6"/>
    <mergeCell ref="N2:Q2"/>
    <mergeCell ref="E11:H11"/>
    <mergeCell ref="A45:M45"/>
    <mergeCell ref="A21:M21"/>
    <mergeCell ref="A22:H22"/>
    <mergeCell ref="A23:D23"/>
    <mergeCell ref="E23:H23"/>
    <mergeCell ref="A46:H46"/>
    <mergeCell ref="A47:D47"/>
    <mergeCell ref="E60:H60"/>
    <mergeCell ref="E59:H59"/>
    <mergeCell ref="E47:H47"/>
    <mergeCell ref="O57:R57"/>
    <mergeCell ref="O58:R58"/>
    <mergeCell ref="A48:D48"/>
    <mergeCell ref="E48:H48"/>
    <mergeCell ref="A49:D49"/>
    <mergeCell ref="O55:R55"/>
    <mergeCell ref="K22:R22"/>
    <mergeCell ref="K23:N23"/>
    <mergeCell ref="O23:R23"/>
    <mergeCell ref="O56:R56"/>
    <mergeCell ref="K47:N47"/>
    <mergeCell ref="O47:R47"/>
    <mergeCell ref="O48:R48"/>
    <mergeCell ref="K48:N48"/>
    <mergeCell ref="O54:R54"/>
    <mergeCell ref="AH2:AK2"/>
    <mergeCell ref="AR2:AU2"/>
    <mergeCell ref="BB2:BE2"/>
    <mergeCell ref="BL2:BO2"/>
    <mergeCell ref="K46:R46"/>
    <mergeCell ref="A4:M4"/>
    <mergeCell ref="A5:H5"/>
    <mergeCell ref="A6:D6"/>
    <mergeCell ref="E6:H6"/>
    <mergeCell ref="E8:H8"/>
    <mergeCell ref="O10:R10"/>
    <mergeCell ref="O11:R11"/>
    <mergeCell ref="O12:R12"/>
    <mergeCell ref="O13:R13"/>
    <mergeCell ref="X2:AA2"/>
    <mergeCell ref="A54:D54"/>
    <mergeCell ref="E55:H55"/>
    <mergeCell ref="E56:H56"/>
    <mergeCell ref="E57:H57"/>
    <mergeCell ref="E53:H53"/>
    <mergeCell ref="E54:H54"/>
    <mergeCell ref="E49:H49"/>
    <mergeCell ref="E50:H50"/>
    <mergeCell ref="E51:H51"/>
    <mergeCell ref="E52:H52"/>
    <mergeCell ref="A53:D53"/>
    <mergeCell ref="A50:D50"/>
    <mergeCell ref="A51:D51"/>
    <mergeCell ref="A52:D52"/>
    <mergeCell ref="A59:D59"/>
    <mergeCell ref="K59:N59"/>
    <mergeCell ref="A60:D60"/>
    <mergeCell ref="K60:N60"/>
    <mergeCell ref="E58:H58"/>
    <mergeCell ref="S8:S19"/>
    <mergeCell ref="S25:S43"/>
    <mergeCell ref="S49:S60"/>
    <mergeCell ref="I49:I60"/>
    <mergeCell ref="I25:I43"/>
    <mergeCell ref="I8:I19"/>
    <mergeCell ref="K53:N53"/>
    <mergeCell ref="K54:N54"/>
    <mergeCell ref="O59:R59"/>
    <mergeCell ref="O60:R60"/>
    <mergeCell ref="K49:N49"/>
    <mergeCell ref="K50:N50"/>
    <mergeCell ref="K51:N51"/>
    <mergeCell ref="K52:N52"/>
    <mergeCell ref="O8:R8"/>
    <mergeCell ref="O9:R9"/>
  </mergeCells>
  <phoneticPr fontId="1"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16"/>
  <sheetViews>
    <sheetView zoomScale="85" zoomScaleNormal="85" workbookViewId="0">
      <selection activeCell="E22" sqref="E22"/>
    </sheetView>
  </sheetViews>
  <sheetFormatPr defaultRowHeight="16.5"/>
  <cols>
    <col min="1" max="1" width="22.85546875" style="20" bestFit="1" customWidth="1"/>
    <col min="2" max="2" width="16.140625" style="20" bestFit="1" customWidth="1"/>
    <col min="3" max="3" width="22.28515625" style="20" customWidth="1"/>
    <col min="4" max="4" width="16.140625" style="20" bestFit="1" customWidth="1"/>
    <col min="5" max="5" width="22.28515625" style="20" customWidth="1"/>
    <col min="6" max="6" width="16.140625" style="20" bestFit="1" customWidth="1"/>
    <col min="7" max="7" width="22.28515625" style="20" customWidth="1"/>
    <col min="8" max="8" width="16.85546875" style="20" bestFit="1" customWidth="1"/>
    <col min="9" max="16384" width="9.140625" style="20"/>
  </cols>
  <sheetData>
    <row r="1" spans="1:12" ht="18">
      <c r="A1" s="427" t="s">
        <v>908</v>
      </c>
      <c r="B1" s="427"/>
      <c r="C1" s="427"/>
      <c r="D1" s="427"/>
      <c r="E1" s="427"/>
      <c r="F1" s="427"/>
    </row>
    <row r="2" spans="1:12" ht="18">
      <c r="A2" s="235" t="s">
        <v>1140</v>
      </c>
      <c r="B2" s="148"/>
      <c r="C2" s="148"/>
      <c r="D2" s="148"/>
      <c r="E2" s="148"/>
      <c r="F2" s="148"/>
    </row>
    <row r="3" spans="1:12" s="27" customFormat="1" ht="15.75">
      <c r="A3" s="430" t="s">
        <v>856</v>
      </c>
      <c r="B3" s="430"/>
      <c r="C3" s="430"/>
      <c r="D3" s="430"/>
      <c r="E3" s="430"/>
      <c r="F3" s="430"/>
      <c r="G3" s="430"/>
      <c r="H3" s="430"/>
      <c r="I3" s="430"/>
      <c r="J3" s="430"/>
      <c r="K3" s="430"/>
      <c r="L3" s="430"/>
    </row>
    <row r="5" spans="1:12" s="27" customFormat="1" thickBot="1">
      <c r="A5" s="21"/>
      <c r="B5" s="428" t="s">
        <v>833</v>
      </c>
      <c r="C5" s="429"/>
      <c r="D5" s="428" t="s">
        <v>834</v>
      </c>
      <c r="E5" s="429"/>
      <c r="F5" s="428" t="s">
        <v>835</v>
      </c>
      <c r="G5" s="429"/>
    </row>
    <row r="6" spans="1:12" s="27" customFormat="1" ht="64.5" thickBot="1">
      <c r="A6" s="32" t="s">
        <v>224</v>
      </c>
      <c r="B6" s="23" t="s">
        <v>225</v>
      </c>
      <c r="C6" s="375" t="s">
        <v>2055</v>
      </c>
      <c r="D6" s="23" t="s">
        <v>225</v>
      </c>
      <c r="E6" s="375" t="s">
        <v>2055</v>
      </c>
      <c r="F6" s="23" t="s">
        <v>225</v>
      </c>
      <c r="G6" s="375" t="s">
        <v>2055</v>
      </c>
    </row>
    <row r="7" spans="1:12" s="27" customFormat="1" ht="15.75">
      <c r="A7" s="36" t="s">
        <v>325</v>
      </c>
      <c r="B7" s="34" t="s">
        <v>2087</v>
      </c>
      <c r="C7" s="530"/>
      <c r="D7" s="160" t="s">
        <v>2090</v>
      </c>
      <c r="E7" s="530"/>
      <c r="F7" s="160" t="s">
        <v>720</v>
      </c>
      <c r="G7" s="530"/>
    </row>
    <row r="8" spans="1:12" s="27" customFormat="1" ht="15.75">
      <c r="A8" s="37" t="s">
        <v>718</v>
      </c>
      <c r="B8" s="28" t="s">
        <v>2088</v>
      </c>
      <c r="C8" s="520"/>
      <c r="D8" s="28" t="s">
        <v>2091</v>
      </c>
      <c r="E8" s="520"/>
      <c r="F8" s="28" t="s">
        <v>2096</v>
      </c>
      <c r="G8" s="520"/>
    </row>
    <row r="9" spans="1:12" s="27" customFormat="1" ht="15.75">
      <c r="A9" s="37" t="s">
        <v>281</v>
      </c>
      <c r="B9" s="29" t="s">
        <v>2089</v>
      </c>
      <c r="C9" s="520"/>
      <c r="D9" s="29" t="s">
        <v>2092</v>
      </c>
      <c r="E9" s="520"/>
      <c r="F9" s="29" t="s">
        <v>2097</v>
      </c>
      <c r="G9" s="520"/>
    </row>
    <row r="10" spans="1:12" s="27" customFormat="1" ht="15.75">
      <c r="A10" s="37" t="s">
        <v>715</v>
      </c>
      <c r="B10" s="29" t="s">
        <v>270</v>
      </c>
      <c r="C10" s="520"/>
      <c r="D10" s="29" t="s">
        <v>2093</v>
      </c>
      <c r="E10" s="520"/>
      <c r="F10" s="29" t="s">
        <v>2098</v>
      </c>
      <c r="G10" s="520"/>
    </row>
    <row r="11" spans="1:12" s="27" customFormat="1" ht="15.75">
      <c r="A11" s="37" t="s">
        <v>713</v>
      </c>
      <c r="B11" s="29" t="s">
        <v>265</v>
      </c>
      <c r="C11" s="520"/>
      <c r="D11" s="29" t="s">
        <v>2094</v>
      </c>
      <c r="E11" s="520"/>
      <c r="F11" s="29" t="s">
        <v>2099</v>
      </c>
      <c r="G11" s="520"/>
    </row>
    <row r="12" spans="1:12" s="27" customFormat="1" ht="15.75">
      <c r="A12" s="37" t="s">
        <v>711</v>
      </c>
      <c r="B12" s="29" t="s">
        <v>265</v>
      </c>
      <c r="C12" s="520"/>
      <c r="D12" s="29" t="s">
        <v>2094</v>
      </c>
      <c r="E12" s="520"/>
      <c r="F12" s="29" t="s">
        <v>2061</v>
      </c>
      <c r="G12" s="520"/>
    </row>
    <row r="13" spans="1:12" s="27" customFormat="1" ht="15.75">
      <c r="A13" s="37" t="s">
        <v>824</v>
      </c>
      <c r="B13" s="29" t="s">
        <v>265</v>
      </c>
      <c r="C13" s="520"/>
      <c r="D13" s="29" t="s">
        <v>2095</v>
      </c>
      <c r="E13" s="520"/>
      <c r="F13" s="29" t="s">
        <v>2100</v>
      </c>
      <c r="G13" s="520"/>
    </row>
    <row r="14" spans="1:12" s="27" customFormat="1" ht="15.75">
      <c r="A14" s="37" t="s">
        <v>709</v>
      </c>
      <c r="B14" s="29" t="s">
        <v>308</v>
      </c>
      <c r="C14" s="520"/>
      <c r="D14" s="29" t="s">
        <v>150</v>
      </c>
      <c r="E14" s="520"/>
      <c r="F14" s="29" t="s">
        <v>308</v>
      </c>
      <c r="G14" s="520"/>
    </row>
    <row r="15" spans="1:12" s="27" customFormat="1" ht="15.75">
      <c r="A15" s="37" t="s">
        <v>708</v>
      </c>
      <c r="B15" s="29" t="s">
        <v>707</v>
      </c>
      <c r="C15" s="521"/>
      <c r="D15" s="29" t="s">
        <v>150</v>
      </c>
      <c r="E15" s="521"/>
      <c r="F15" s="29" t="s">
        <v>707</v>
      </c>
      <c r="G15" s="521"/>
    </row>
    <row r="16" spans="1:12" s="27" customFormat="1" ht="15.75"/>
  </sheetData>
  <sheetProtection algorithmName="SHA-512" hashValue="oFihAvgOfRWL6U3gqffn3JqDKIRchcaDCvfhVHVH4RDsM03//LOPNJ7BwoKIw1JLTqqD+mDR1HKRDBcgq7EULw==" saltValue="NRhhnb7ik994vbtjTsELgQ==" spinCount="100000" sheet="1" objects="1" scenarios="1"/>
  <mergeCells count="8">
    <mergeCell ref="G7:G15"/>
    <mergeCell ref="E7:E15"/>
    <mergeCell ref="C7:C15"/>
    <mergeCell ref="A1:F1"/>
    <mergeCell ref="A3:L3"/>
    <mergeCell ref="B5:C5"/>
    <mergeCell ref="D5:E5"/>
    <mergeCell ref="F5:G5"/>
  </mergeCells>
  <phoneticPr fontId="1"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O12"/>
  <sheetViews>
    <sheetView zoomScale="85" zoomScaleNormal="85" workbookViewId="0">
      <selection activeCell="G7" sqref="G7"/>
    </sheetView>
  </sheetViews>
  <sheetFormatPr defaultColWidth="38" defaultRowHeight="16.5"/>
  <cols>
    <col min="1" max="1" width="17.85546875" style="20" bestFit="1" customWidth="1"/>
    <col min="2" max="2" width="8.5703125" style="20" bestFit="1" customWidth="1"/>
    <col min="3" max="3" width="10.5703125" style="20" bestFit="1" customWidth="1"/>
    <col min="4" max="4" width="6.7109375" style="20" bestFit="1" customWidth="1"/>
    <col min="5" max="5" width="9.7109375" style="20" bestFit="1" customWidth="1"/>
    <col min="6" max="6" width="14.28515625" style="20" bestFit="1" customWidth="1"/>
    <col min="7" max="7" width="28.28515625" style="20" customWidth="1"/>
    <col min="8" max="8" width="11.7109375" style="20" customWidth="1"/>
    <col min="9" max="9" width="17.85546875" style="20" bestFit="1" customWidth="1"/>
    <col min="10" max="10" width="8.5703125" style="20" bestFit="1" customWidth="1"/>
    <col min="11" max="11" width="10.5703125" style="20" bestFit="1" customWidth="1"/>
    <col min="12" max="12" width="6.7109375" style="20" bestFit="1" customWidth="1"/>
    <col min="13" max="13" width="9.7109375" style="20" bestFit="1" customWidth="1"/>
    <col min="14" max="14" width="14.28515625" style="20" bestFit="1" customWidth="1"/>
    <col min="15" max="15" width="28.28515625" style="20" customWidth="1"/>
    <col min="16" max="16384" width="38" style="20"/>
  </cols>
  <sheetData>
    <row r="1" spans="1:67" ht="18">
      <c r="A1" s="427" t="s">
        <v>907</v>
      </c>
      <c r="B1" s="427"/>
      <c r="C1" s="427"/>
      <c r="D1" s="427"/>
      <c r="E1" s="427"/>
      <c r="F1" s="427"/>
      <c r="G1" s="427"/>
      <c r="H1" s="427"/>
      <c r="I1" s="427"/>
      <c r="J1" s="427"/>
      <c r="K1" s="427"/>
      <c r="L1" s="427"/>
      <c r="M1" s="427"/>
    </row>
    <row r="2" spans="1:67" ht="18">
      <c r="A2" s="250" t="s">
        <v>1220</v>
      </c>
      <c r="B2" s="249"/>
      <c r="C2" s="249"/>
      <c r="D2" s="249"/>
      <c r="E2" s="249"/>
      <c r="F2" s="249"/>
    </row>
    <row r="3" spans="1:67" s="27" customFormat="1" ht="15.75">
      <c r="A3" s="430" t="s">
        <v>855</v>
      </c>
      <c r="B3" s="430"/>
      <c r="C3" s="430"/>
      <c r="D3" s="430"/>
      <c r="E3" s="430"/>
      <c r="F3" s="430"/>
      <c r="G3" s="430"/>
      <c r="H3" s="430"/>
      <c r="I3" s="430"/>
      <c r="J3" s="430"/>
      <c r="K3" s="430"/>
      <c r="L3" s="430"/>
      <c r="M3" s="430"/>
      <c r="N3" s="430"/>
      <c r="O3" s="430"/>
      <c r="P3" s="430"/>
      <c r="Q3" s="430"/>
      <c r="X3" s="430"/>
      <c r="Y3" s="430"/>
      <c r="Z3" s="430"/>
      <c r="AA3" s="430"/>
      <c r="AH3" s="430"/>
      <c r="AI3" s="430"/>
      <c r="AJ3" s="430"/>
      <c r="AK3" s="430"/>
      <c r="AR3" s="430"/>
      <c r="AS3" s="430"/>
      <c r="AT3" s="430"/>
      <c r="AU3" s="430"/>
      <c r="BB3" s="430"/>
      <c r="BC3" s="430"/>
      <c r="BD3" s="430"/>
      <c r="BE3" s="430"/>
      <c r="BL3" s="430"/>
      <c r="BM3" s="430"/>
      <c r="BN3" s="430"/>
      <c r="BO3" s="430"/>
    </row>
    <row r="4" spans="1:67" ht="17.25" thickBot="1"/>
    <row r="5" spans="1:67" ht="17.25" thickBot="1">
      <c r="A5" s="458" t="s">
        <v>731</v>
      </c>
      <c r="B5" s="459"/>
      <c r="C5" s="459"/>
      <c r="D5" s="459"/>
      <c r="E5" s="459"/>
      <c r="F5" s="460"/>
      <c r="I5" s="458" t="s">
        <v>221</v>
      </c>
      <c r="J5" s="459"/>
      <c r="K5" s="459"/>
      <c r="L5" s="459"/>
      <c r="M5" s="459"/>
      <c r="N5" s="460"/>
    </row>
    <row r="6" spans="1:67" ht="33.75" thickBot="1">
      <c r="A6" s="531" t="s">
        <v>393</v>
      </c>
      <c r="B6" s="535" t="s">
        <v>410</v>
      </c>
      <c r="C6" s="535" t="s">
        <v>395</v>
      </c>
      <c r="D6" s="535" t="s">
        <v>233</v>
      </c>
      <c r="E6" s="540" t="s">
        <v>414</v>
      </c>
      <c r="F6" s="533" t="s">
        <v>415</v>
      </c>
      <c r="G6" s="57" t="s">
        <v>2042</v>
      </c>
      <c r="I6" s="531" t="s">
        <v>393</v>
      </c>
      <c r="J6" s="535" t="s">
        <v>410</v>
      </c>
      <c r="K6" s="535" t="s">
        <v>395</v>
      </c>
      <c r="L6" s="535" t="s">
        <v>233</v>
      </c>
      <c r="M6" s="540" t="s">
        <v>414</v>
      </c>
      <c r="N6" s="533" t="s">
        <v>415</v>
      </c>
      <c r="O6" s="57" t="s">
        <v>2049</v>
      </c>
    </row>
    <row r="7" spans="1:67" ht="66.75" thickBot="1">
      <c r="A7" s="532"/>
      <c r="B7" s="536"/>
      <c r="C7" s="536"/>
      <c r="D7" s="536"/>
      <c r="E7" s="536"/>
      <c r="F7" s="534"/>
      <c r="G7" s="56" t="s">
        <v>1849</v>
      </c>
      <c r="I7" s="532"/>
      <c r="J7" s="536"/>
      <c r="K7" s="536"/>
      <c r="L7" s="536"/>
      <c r="M7" s="536"/>
      <c r="N7" s="534"/>
      <c r="O7" s="375" t="s">
        <v>2055</v>
      </c>
    </row>
    <row r="8" spans="1:67">
      <c r="A8" s="336" t="s">
        <v>2046</v>
      </c>
      <c r="B8" s="334" t="s">
        <v>2046</v>
      </c>
      <c r="C8" s="334" t="s">
        <v>2046</v>
      </c>
      <c r="D8" s="334" t="s">
        <v>2046</v>
      </c>
      <c r="E8" s="334" t="s">
        <v>2046</v>
      </c>
      <c r="F8" s="335" t="s">
        <v>2046</v>
      </c>
      <c r="G8" s="537"/>
      <c r="I8" s="336" t="s">
        <v>2046</v>
      </c>
      <c r="J8" s="334" t="s">
        <v>2046</v>
      </c>
      <c r="K8" s="334" t="s">
        <v>2046</v>
      </c>
      <c r="L8" s="334" t="s">
        <v>2046</v>
      </c>
      <c r="M8" s="334" t="s">
        <v>2046</v>
      </c>
      <c r="N8" s="335" t="s">
        <v>2046</v>
      </c>
      <c r="O8" s="537"/>
    </row>
    <row r="9" spans="1:67">
      <c r="A9" s="336" t="s">
        <v>2043</v>
      </c>
      <c r="B9" s="334" t="s">
        <v>2047</v>
      </c>
      <c r="C9" s="334" t="s">
        <v>150</v>
      </c>
      <c r="D9" s="334" t="s">
        <v>2045</v>
      </c>
      <c r="E9" s="334" t="s">
        <v>172</v>
      </c>
      <c r="F9" s="335" t="s">
        <v>45</v>
      </c>
      <c r="G9" s="538"/>
      <c r="I9" s="336" t="s">
        <v>2054</v>
      </c>
      <c r="J9" s="334" t="s">
        <v>2051</v>
      </c>
      <c r="K9" s="334" t="s">
        <v>150</v>
      </c>
      <c r="L9" s="334" t="s">
        <v>2050</v>
      </c>
      <c r="M9" s="334" t="s">
        <v>361</v>
      </c>
      <c r="N9" s="335" t="s">
        <v>45</v>
      </c>
      <c r="O9" s="538"/>
    </row>
    <row r="10" spans="1:67">
      <c r="A10" s="374" t="s">
        <v>2043</v>
      </c>
      <c r="B10" s="61" t="s">
        <v>2044</v>
      </c>
      <c r="C10" s="61" t="s">
        <v>150</v>
      </c>
      <c r="D10" s="151" t="s">
        <v>2045</v>
      </c>
      <c r="E10" s="61" t="s">
        <v>1875</v>
      </c>
      <c r="F10" s="54" t="s">
        <v>45</v>
      </c>
      <c r="G10" s="538"/>
      <c r="I10" s="374" t="s">
        <v>2054</v>
      </c>
      <c r="J10" s="61" t="s">
        <v>2052</v>
      </c>
      <c r="K10" s="61" t="s">
        <v>150</v>
      </c>
      <c r="L10" s="151" t="s">
        <v>2050</v>
      </c>
      <c r="M10" s="61" t="s">
        <v>365</v>
      </c>
      <c r="N10" s="54" t="s">
        <v>45</v>
      </c>
      <c r="O10" s="538"/>
    </row>
    <row r="11" spans="1:67">
      <c r="A11" s="336" t="s">
        <v>2043</v>
      </c>
      <c r="B11" s="372" t="s">
        <v>2048</v>
      </c>
      <c r="C11" s="372" t="s">
        <v>150</v>
      </c>
      <c r="D11" s="334" t="s">
        <v>2045</v>
      </c>
      <c r="E11" s="372" t="s">
        <v>348</v>
      </c>
      <c r="F11" s="373" t="s">
        <v>45</v>
      </c>
      <c r="G11" s="538"/>
      <c r="I11" s="336" t="s">
        <v>2054</v>
      </c>
      <c r="J11" s="372" t="s">
        <v>2053</v>
      </c>
      <c r="K11" s="372" t="s">
        <v>150</v>
      </c>
      <c r="L11" s="334" t="s">
        <v>2050</v>
      </c>
      <c r="M11" s="372" t="s">
        <v>214</v>
      </c>
      <c r="N11" s="373" t="s">
        <v>45</v>
      </c>
      <c r="O11" s="538"/>
    </row>
    <row r="12" spans="1:67">
      <c r="A12" s="336" t="s">
        <v>2046</v>
      </c>
      <c r="B12" s="334" t="s">
        <v>2046</v>
      </c>
      <c r="C12" s="334" t="s">
        <v>2046</v>
      </c>
      <c r="D12" s="334" t="s">
        <v>2046</v>
      </c>
      <c r="E12" s="334" t="s">
        <v>2046</v>
      </c>
      <c r="F12" s="335" t="s">
        <v>2046</v>
      </c>
      <c r="G12" s="539"/>
      <c r="I12" s="336" t="s">
        <v>2046</v>
      </c>
      <c r="J12" s="334" t="s">
        <v>2046</v>
      </c>
      <c r="K12" s="334" t="s">
        <v>2046</v>
      </c>
      <c r="L12" s="334" t="s">
        <v>2046</v>
      </c>
      <c r="M12" s="334" t="s">
        <v>2046</v>
      </c>
      <c r="N12" s="335" t="s">
        <v>2046</v>
      </c>
      <c r="O12" s="539"/>
    </row>
  </sheetData>
  <sheetProtection algorithmName="SHA-512" hashValue="EPZyWPK/58FO+BTslIeEPR4WfWJDmLjFtHJZp1eOoZcyFZXgBNx6KMJ4w7GPrycbDOjGV+4Q4IUxEeyqb4iWcA==" saltValue="FfgKMLpAklwXZjUsyiGrVQ==" spinCount="100000" sheet="1" objects="1" scenarios="1"/>
  <mergeCells count="24">
    <mergeCell ref="G8:G12"/>
    <mergeCell ref="O8:O12"/>
    <mergeCell ref="M6:M7"/>
    <mergeCell ref="B6:B7"/>
    <mergeCell ref="C6:C7"/>
    <mergeCell ref="D6:D7"/>
    <mergeCell ref="E6:E7"/>
    <mergeCell ref="F6:F7"/>
    <mergeCell ref="BB3:BE3"/>
    <mergeCell ref="BL3:BO3"/>
    <mergeCell ref="A1:M1"/>
    <mergeCell ref="A6:A7"/>
    <mergeCell ref="I6:I7"/>
    <mergeCell ref="A5:F5"/>
    <mergeCell ref="I5:N5"/>
    <mergeCell ref="N6:N7"/>
    <mergeCell ref="A3:M3"/>
    <mergeCell ref="N3:Q3"/>
    <mergeCell ref="X3:AA3"/>
    <mergeCell ref="AH3:AK3"/>
    <mergeCell ref="AR3:AU3"/>
    <mergeCell ref="J6:J7"/>
    <mergeCell ref="K6:K7"/>
    <mergeCell ref="L6:L7"/>
  </mergeCells>
  <phoneticPr fontId="1"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O12"/>
  <sheetViews>
    <sheetView zoomScale="85" zoomScaleNormal="85" workbookViewId="0">
      <selection activeCell="H17" sqref="H17"/>
    </sheetView>
  </sheetViews>
  <sheetFormatPr defaultRowHeight="16.5"/>
  <cols>
    <col min="1" max="1" width="17.85546875" style="20" bestFit="1" customWidth="1"/>
    <col min="2" max="2" width="8.5703125" style="20" bestFit="1" customWidth="1"/>
    <col min="3" max="3" width="10.5703125" style="20" bestFit="1" customWidth="1"/>
    <col min="4" max="4" width="6.7109375" style="20" bestFit="1" customWidth="1"/>
    <col min="5" max="5" width="9.7109375" style="20" bestFit="1" customWidth="1"/>
    <col min="6" max="6" width="11.85546875" style="20" bestFit="1" customWidth="1"/>
    <col min="7" max="7" width="20.5703125" style="20" customWidth="1"/>
    <col min="8" max="9" width="17.85546875" style="20" bestFit="1" customWidth="1"/>
    <col min="10" max="10" width="8.5703125" style="20" bestFit="1" customWidth="1"/>
    <col min="11" max="11" width="10.5703125" style="20" bestFit="1" customWidth="1"/>
    <col min="12" max="12" width="6.7109375" style="20" bestFit="1" customWidth="1"/>
    <col min="13" max="13" width="16.85546875" style="20" bestFit="1" customWidth="1"/>
    <col min="14" max="14" width="11.85546875" style="20" bestFit="1" customWidth="1"/>
    <col min="15" max="15" width="20.5703125" style="20" customWidth="1"/>
    <col min="16" max="16384" width="9.140625" style="20"/>
  </cols>
  <sheetData>
    <row r="1" spans="1:67" ht="18">
      <c r="A1" s="427" t="s">
        <v>906</v>
      </c>
      <c r="B1" s="427"/>
      <c r="C1" s="427"/>
      <c r="D1" s="427"/>
      <c r="E1" s="427"/>
      <c r="F1" s="427"/>
      <c r="G1" s="427"/>
      <c r="H1" s="427"/>
      <c r="I1" s="427"/>
      <c r="J1" s="427"/>
      <c r="K1" s="427"/>
      <c r="L1" s="427"/>
      <c r="M1" s="427"/>
    </row>
    <row r="2" spans="1:67" ht="18">
      <c r="A2" s="250" t="s">
        <v>1221</v>
      </c>
      <c r="B2" s="249"/>
      <c r="C2" s="249"/>
      <c r="D2" s="249"/>
      <c r="E2" s="249"/>
      <c r="F2" s="249"/>
    </row>
    <row r="3" spans="1:67" s="27" customFormat="1" ht="15.75">
      <c r="A3" s="430" t="s">
        <v>855</v>
      </c>
      <c r="B3" s="430"/>
      <c r="C3" s="430"/>
      <c r="D3" s="430"/>
      <c r="E3" s="430"/>
      <c r="F3" s="430"/>
      <c r="G3" s="430"/>
      <c r="H3" s="430"/>
      <c r="I3" s="430"/>
      <c r="J3" s="430"/>
      <c r="K3" s="430"/>
      <c r="L3" s="430"/>
      <c r="M3" s="430"/>
      <c r="N3" s="430"/>
      <c r="O3" s="430"/>
      <c r="P3" s="430"/>
      <c r="Q3" s="430"/>
      <c r="X3" s="430"/>
      <c r="Y3" s="430"/>
      <c r="Z3" s="430"/>
      <c r="AA3" s="430"/>
      <c r="AH3" s="430"/>
      <c r="AI3" s="430"/>
      <c r="AJ3" s="430"/>
      <c r="AK3" s="430"/>
      <c r="AR3" s="430"/>
      <c r="AS3" s="430"/>
      <c r="AT3" s="430"/>
      <c r="AU3" s="430"/>
      <c r="BB3" s="430"/>
      <c r="BC3" s="430"/>
      <c r="BD3" s="430"/>
      <c r="BE3" s="430"/>
      <c r="BL3" s="430"/>
      <c r="BM3" s="430"/>
      <c r="BN3" s="430"/>
      <c r="BO3" s="430"/>
    </row>
    <row r="4" spans="1:67" ht="17.25" thickBot="1"/>
    <row r="5" spans="1:67" ht="17.25" thickBot="1">
      <c r="A5" s="458" t="s">
        <v>731</v>
      </c>
      <c r="B5" s="459"/>
      <c r="C5" s="459"/>
      <c r="D5" s="459"/>
      <c r="E5" s="460"/>
      <c r="I5" s="458" t="s">
        <v>830</v>
      </c>
      <c r="J5" s="459"/>
      <c r="K5" s="459"/>
      <c r="L5" s="459"/>
      <c r="M5" s="459"/>
      <c r="N5" s="460"/>
    </row>
    <row r="6" spans="1:67" ht="33.75" thickBot="1">
      <c r="A6" s="531" t="s">
        <v>393</v>
      </c>
      <c r="B6" s="535" t="s">
        <v>410</v>
      </c>
      <c r="C6" s="535" t="s">
        <v>395</v>
      </c>
      <c r="D6" s="535" t="s">
        <v>233</v>
      </c>
      <c r="E6" s="540" t="s">
        <v>829</v>
      </c>
      <c r="F6" s="465" t="s">
        <v>396</v>
      </c>
      <c r="G6" s="57" t="s">
        <v>2042</v>
      </c>
      <c r="I6" s="531" t="s">
        <v>393</v>
      </c>
      <c r="J6" s="535" t="s">
        <v>410</v>
      </c>
      <c r="K6" s="535" t="s">
        <v>395</v>
      </c>
      <c r="L6" s="535" t="s">
        <v>233</v>
      </c>
      <c r="M6" s="535" t="s">
        <v>829</v>
      </c>
      <c r="N6" s="465" t="s">
        <v>396</v>
      </c>
      <c r="O6" s="57" t="s">
        <v>832</v>
      </c>
    </row>
    <row r="7" spans="1:67" ht="64.5" thickBot="1">
      <c r="A7" s="532"/>
      <c r="B7" s="536"/>
      <c r="C7" s="536"/>
      <c r="D7" s="536"/>
      <c r="E7" s="536"/>
      <c r="F7" s="466"/>
      <c r="G7" s="375" t="s">
        <v>2055</v>
      </c>
      <c r="I7" s="532"/>
      <c r="J7" s="536"/>
      <c r="K7" s="536"/>
      <c r="L7" s="536"/>
      <c r="M7" s="536"/>
      <c r="N7" s="466"/>
      <c r="O7" s="375" t="s">
        <v>2055</v>
      </c>
    </row>
    <row r="8" spans="1:67">
      <c r="A8" s="336" t="s">
        <v>2046</v>
      </c>
      <c r="B8" s="334" t="s">
        <v>2046</v>
      </c>
      <c r="C8" s="334" t="s">
        <v>2046</v>
      </c>
      <c r="D8" s="334" t="s">
        <v>2046</v>
      </c>
      <c r="E8" s="334" t="s">
        <v>2046</v>
      </c>
      <c r="F8" s="330" t="s">
        <v>2046</v>
      </c>
      <c r="G8" s="541"/>
      <c r="I8" s="336" t="s">
        <v>2046</v>
      </c>
      <c r="J8" s="334" t="s">
        <v>2046</v>
      </c>
      <c r="K8" s="334" t="s">
        <v>2046</v>
      </c>
      <c r="L8" s="334" t="s">
        <v>2046</v>
      </c>
      <c r="M8" s="334" t="s">
        <v>2046</v>
      </c>
      <c r="N8" s="330" t="s">
        <v>2046</v>
      </c>
      <c r="O8" s="541"/>
    </row>
    <row r="9" spans="1:67">
      <c r="A9" s="59" t="s">
        <v>2059</v>
      </c>
      <c r="B9" s="61" t="s">
        <v>2056</v>
      </c>
      <c r="C9" s="61" t="s">
        <v>150</v>
      </c>
      <c r="D9" s="151" t="s">
        <v>2045</v>
      </c>
      <c r="E9" s="61" t="s">
        <v>349</v>
      </c>
      <c r="F9" s="338"/>
      <c r="G9" s="542"/>
      <c r="I9" s="59" t="s">
        <v>2060</v>
      </c>
      <c r="J9" s="61" t="s">
        <v>2063</v>
      </c>
      <c r="K9" s="61" t="s">
        <v>150</v>
      </c>
      <c r="L9" s="151" t="s">
        <v>2061</v>
      </c>
      <c r="M9" s="61" t="s">
        <v>2062</v>
      </c>
      <c r="N9" s="338"/>
      <c r="O9" s="542"/>
    </row>
    <row r="10" spans="1:67">
      <c r="A10" s="376" t="s">
        <v>2059</v>
      </c>
      <c r="B10" s="377" t="s">
        <v>2057</v>
      </c>
      <c r="C10" s="377" t="s">
        <v>150</v>
      </c>
      <c r="D10" s="378" t="s">
        <v>2045</v>
      </c>
      <c r="E10" s="377" t="s">
        <v>365</v>
      </c>
      <c r="F10" s="338"/>
      <c r="G10" s="542"/>
      <c r="I10" s="376" t="s">
        <v>2060</v>
      </c>
      <c r="J10" s="377" t="s">
        <v>2064</v>
      </c>
      <c r="K10" s="377" t="s">
        <v>150</v>
      </c>
      <c r="L10" s="378" t="s">
        <v>2061</v>
      </c>
      <c r="M10" s="377" t="s">
        <v>261</v>
      </c>
      <c r="N10" s="338"/>
      <c r="O10" s="542"/>
    </row>
    <row r="11" spans="1:67">
      <c r="A11" s="376" t="s">
        <v>2059</v>
      </c>
      <c r="B11" s="377" t="s">
        <v>2058</v>
      </c>
      <c r="C11" s="377" t="s">
        <v>150</v>
      </c>
      <c r="D11" s="378" t="s">
        <v>2045</v>
      </c>
      <c r="E11" s="377" t="s">
        <v>348</v>
      </c>
      <c r="F11" s="321"/>
      <c r="G11" s="542"/>
      <c r="I11" s="376" t="s">
        <v>2060</v>
      </c>
      <c r="J11" s="377" t="s">
        <v>2065</v>
      </c>
      <c r="K11" s="377" t="s">
        <v>150</v>
      </c>
      <c r="L11" s="378" t="s">
        <v>2061</v>
      </c>
      <c r="M11" s="377" t="s">
        <v>166</v>
      </c>
      <c r="N11" s="321"/>
      <c r="O11" s="542"/>
    </row>
    <row r="12" spans="1:67" ht="17.25" thickBot="1">
      <c r="A12" s="60" t="s">
        <v>2046</v>
      </c>
      <c r="B12" s="62" t="s">
        <v>2046</v>
      </c>
      <c r="C12" s="62" t="s">
        <v>2046</v>
      </c>
      <c r="D12" s="152" t="s">
        <v>2046</v>
      </c>
      <c r="E12" s="62" t="s">
        <v>2046</v>
      </c>
      <c r="F12" s="62" t="s">
        <v>2046</v>
      </c>
      <c r="G12" s="543"/>
      <c r="I12" s="60" t="s">
        <v>2046</v>
      </c>
      <c r="J12" s="62" t="s">
        <v>2046</v>
      </c>
      <c r="K12" s="62" t="s">
        <v>2046</v>
      </c>
      <c r="L12" s="152" t="s">
        <v>2046</v>
      </c>
      <c r="M12" s="62" t="s">
        <v>2046</v>
      </c>
      <c r="N12" s="62" t="s">
        <v>2046</v>
      </c>
      <c r="O12" s="543"/>
    </row>
  </sheetData>
  <sheetProtection algorithmName="SHA-512" hashValue="3ILsiTqAwBe4njzSJdOwCoTaTMrprbofmEs0RU8tNPdAbuWWNI0K46rfdzZgRedDy6m4LTbdCXwdAdtwipEfjA==" saltValue="sJREUOH/wRYBzLQTrxgrng==" spinCount="100000" sheet="1" objects="1" scenarios="1"/>
  <mergeCells count="24">
    <mergeCell ref="O8:O12"/>
    <mergeCell ref="G8:G12"/>
    <mergeCell ref="BL3:BO3"/>
    <mergeCell ref="A1:M1"/>
    <mergeCell ref="A6:A7"/>
    <mergeCell ref="A5:E5"/>
    <mergeCell ref="F6:F7"/>
    <mergeCell ref="N6:N7"/>
    <mergeCell ref="I6:I7"/>
    <mergeCell ref="A3:M3"/>
    <mergeCell ref="N3:Q3"/>
    <mergeCell ref="X3:AA3"/>
    <mergeCell ref="AH3:AK3"/>
    <mergeCell ref="AR3:AU3"/>
    <mergeCell ref="BB3:BE3"/>
    <mergeCell ref="D6:D7"/>
    <mergeCell ref="E6:E7"/>
    <mergeCell ref="I5:N5"/>
    <mergeCell ref="B6:B7"/>
    <mergeCell ref="J6:J7"/>
    <mergeCell ref="K6:K7"/>
    <mergeCell ref="L6:L7"/>
    <mergeCell ref="M6:M7"/>
    <mergeCell ref="C6:C7"/>
  </mergeCells>
  <phoneticPr fontId="1" type="noConversion"/>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O12"/>
  <sheetViews>
    <sheetView zoomScale="85" zoomScaleNormal="85" workbookViewId="0">
      <selection activeCell="G8" sqref="G8:G12"/>
    </sheetView>
  </sheetViews>
  <sheetFormatPr defaultColWidth="36.42578125" defaultRowHeight="16.5"/>
  <cols>
    <col min="1" max="1" width="17.85546875" style="20" bestFit="1" customWidth="1"/>
    <col min="2" max="2" width="8.5703125" style="20" bestFit="1" customWidth="1"/>
    <col min="3" max="3" width="10.5703125" style="20" bestFit="1" customWidth="1"/>
    <col min="4" max="4" width="6.7109375" style="20" bestFit="1" customWidth="1"/>
    <col min="5" max="5" width="9.7109375" style="20" bestFit="1" customWidth="1"/>
    <col min="6" max="6" width="14.28515625" style="20" bestFit="1" customWidth="1"/>
    <col min="7" max="7" width="30" style="20" customWidth="1"/>
    <col min="8" max="16384" width="36.42578125" style="20"/>
  </cols>
  <sheetData>
    <row r="1" spans="1:67" ht="18">
      <c r="A1" s="427" t="s">
        <v>905</v>
      </c>
      <c r="B1" s="427"/>
      <c r="C1" s="427"/>
      <c r="D1" s="427"/>
      <c r="E1" s="427"/>
      <c r="F1" s="427"/>
      <c r="G1" s="427"/>
      <c r="H1" s="427"/>
      <c r="I1" s="427"/>
      <c r="J1" s="427"/>
      <c r="K1" s="427"/>
      <c r="L1" s="427"/>
      <c r="M1" s="427"/>
    </row>
    <row r="2" spans="1:67" ht="18">
      <c r="A2" s="250" t="s">
        <v>1220</v>
      </c>
      <c r="B2" s="249"/>
      <c r="C2" s="249"/>
      <c r="D2" s="249"/>
      <c r="E2" s="249"/>
      <c r="F2" s="249"/>
    </row>
    <row r="3" spans="1:67" s="27" customFormat="1" ht="15.75">
      <c r="A3" s="430" t="s">
        <v>855</v>
      </c>
      <c r="B3" s="430"/>
      <c r="C3" s="430"/>
      <c r="D3" s="430"/>
      <c r="E3" s="430"/>
      <c r="F3" s="430"/>
      <c r="G3" s="430"/>
      <c r="H3" s="430"/>
      <c r="I3" s="430"/>
      <c r="J3" s="430"/>
      <c r="K3" s="430"/>
      <c r="L3" s="430"/>
      <c r="M3" s="430"/>
      <c r="N3" s="430"/>
      <c r="O3" s="430"/>
      <c r="P3" s="430"/>
      <c r="Q3" s="430"/>
      <c r="X3" s="430"/>
      <c r="Y3" s="430"/>
      <c r="Z3" s="430"/>
      <c r="AA3" s="430"/>
      <c r="AH3" s="430"/>
      <c r="AI3" s="430"/>
      <c r="AJ3" s="430"/>
      <c r="AK3" s="430"/>
      <c r="AR3" s="430"/>
      <c r="AS3" s="430"/>
      <c r="AT3" s="430"/>
      <c r="AU3" s="430"/>
      <c r="BB3" s="430"/>
      <c r="BC3" s="430"/>
      <c r="BD3" s="430"/>
      <c r="BE3" s="430"/>
      <c r="BL3" s="430"/>
      <c r="BM3" s="430"/>
      <c r="BN3" s="430"/>
      <c r="BO3" s="430"/>
    </row>
    <row r="4" spans="1:67" ht="17.25" thickBot="1"/>
    <row r="5" spans="1:67" ht="17.25" thickBot="1">
      <c r="A5" s="458" t="s">
        <v>731</v>
      </c>
      <c r="B5" s="459"/>
      <c r="C5" s="459"/>
      <c r="D5" s="459"/>
      <c r="E5" s="459"/>
      <c r="F5" s="460"/>
    </row>
    <row r="6" spans="1:67" ht="33.75" thickBot="1">
      <c r="A6" s="531" t="s">
        <v>393</v>
      </c>
      <c r="B6" s="535" t="s">
        <v>410</v>
      </c>
      <c r="C6" s="535" t="s">
        <v>395</v>
      </c>
      <c r="D6" s="535" t="s">
        <v>233</v>
      </c>
      <c r="E6" s="540" t="s">
        <v>414</v>
      </c>
      <c r="F6" s="533" t="s">
        <v>1056</v>
      </c>
      <c r="G6" s="57" t="s">
        <v>2066</v>
      </c>
    </row>
    <row r="7" spans="1:67" ht="51.75" thickBot="1">
      <c r="A7" s="532"/>
      <c r="B7" s="536"/>
      <c r="C7" s="536"/>
      <c r="D7" s="536"/>
      <c r="E7" s="536"/>
      <c r="F7" s="534"/>
      <c r="G7" s="375" t="s">
        <v>2055</v>
      </c>
    </row>
    <row r="8" spans="1:67">
      <c r="A8" s="59" t="s">
        <v>2046</v>
      </c>
      <c r="B8" s="61" t="s">
        <v>2046</v>
      </c>
      <c r="C8" s="61" t="s">
        <v>2046</v>
      </c>
      <c r="D8" s="151" t="s">
        <v>2046</v>
      </c>
      <c r="E8" s="61" t="s">
        <v>2046</v>
      </c>
      <c r="F8" s="54" t="s">
        <v>2046</v>
      </c>
      <c r="G8" s="544"/>
    </row>
    <row r="9" spans="1:67">
      <c r="A9" s="376" t="s">
        <v>2071</v>
      </c>
      <c r="B9" s="377" t="s">
        <v>2068</v>
      </c>
      <c r="C9" s="377" t="s">
        <v>150</v>
      </c>
      <c r="D9" s="378" t="s">
        <v>2061</v>
      </c>
      <c r="E9" s="377" t="s">
        <v>2067</v>
      </c>
      <c r="F9" s="379" t="s">
        <v>45</v>
      </c>
      <c r="G9" s="545"/>
    </row>
    <row r="10" spans="1:67">
      <c r="A10" s="376" t="s">
        <v>2071</v>
      </c>
      <c r="B10" s="377" t="s">
        <v>2069</v>
      </c>
      <c r="C10" s="377" t="s">
        <v>150</v>
      </c>
      <c r="D10" s="378" t="s">
        <v>2061</v>
      </c>
      <c r="E10" s="377" t="s">
        <v>159</v>
      </c>
      <c r="F10" s="379" t="s">
        <v>45</v>
      </c>
      <c r="G10" s="545"/>
    </row>
    <row r="11" spans="1:67">
      <c r="A11" s="376" t="s">
        <v>2071</v>
      </c>
      <c r="B11" s="377" t="s">
        <v>2070</v>
      </c>
      <c r="C11" s="377" t="s">
        <v>150</v>
      </c>
      <c r="D11" s="378" t="s">
        <v>2061</v>
      </c>
      <c r="E11" s="377" t="s">
        <v>2067</v>
      </c>
      <c r="F11" s="379" t="s">
        <v>45</v>
      </c>
      <c r="G11" s="545"/>
    </row>
    <row r="12" spans="1:67" ht="17.25" thickBot="1">
      <c r="A12" s="60" t="s">
        <v>2046</v>
      </c>
      <c r="B12" s="62" t="s">
        <v>2046</v>
      </c>
      <c r="C12" s="62" t="s">
        <v>2046</v>
      </c>
      <c r="D12" s="152" t="s">
        <v>2046</v>
      </c>
      <c r="E12" s="62" t="s">
        <v>2046</v>
      </c>
      <c r="F12" s="55" t="s">
        <v>2046</v>
      </c>
      <c r="G12" s="546"/>
    </row>
  </sheetData>
  <sheetProtection algorithmName="SHA-512" hashValue="iV5VTeRThPrZE31G1z2G6sIo9QdkkStLpCAPM9Z05kkfSgItmV0/SJhSccmbb/S9RiUAp/VLecexeJ4w7+UxxA==" saltValue="CpXH3bwAvLM0gLnF/F0G6w==" spinCount="100000" sheet="1" objects="1" scenarios="1"/>
  <mergeCells count="16">
    <mergeCell ref="G8:G12"/>
    <mergeCell ref="BB3:BE3"/>
    <mergeCell ref="BL3:BO3"/>
    <mergeCell ref="A1:M1"/>
    <mergeCell ref="A6:A7"/>
    <mergeCell ref="A5:F5"/>
    <mergeCell ref="F6:F7"/>
    <mergeCell ref="A3:M3"/>
    <mergeCell ref="N3:Q3"/>
    <mergeCell ref="X3:AA3"/>
    <mergeCell ref="AH3:AK3"/>
    <mergeCell ref="AR3:AU3"/>
    <mergeCell ref="B6:B7"/>
    <mergeCell ref="C6:C7"/>
    <mergeCell ref="D6:D7"/>
    <mergeCell ref="E6:E7"/>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4"/>
  <sheetViews>
    <sheetView zoomScale="85" zoomScaleNormal="85" workbookViewId="0">
      <selection activeCell="H28" sqref="H28"/>
    </sheetView>
  </sheetViews>
  <sheetFormatPr defaultColWidth="47.140625" defaultRowHeight="15.75" customHeight="1"/>
  <cols>
    <col min="1" max="1" width="5.140625" style="17" bestFit="1" customWidth="1"/>
    <col min="2" max="2" width="4.140625" style="17" bestFit="1" customWidth="1"/>
    <col min="3" max="3" width="23.5703125" style="17" bestFit="1" customWidth="1"/>
    <col min="4" max="4" width="18.42578125" style="17" bestFit="1" customWidth="1"/>
    <col min="5" max="5" width="18" style="17" bestFit="1" customWidth="1"/>
    <col min="6" max="6" width="58.7109375" style="17" customWidth="1"/>
    <col min="7" max="16384" width="47.140625" style="17"/>
  </cols>
  <sheetData>
    <row r="1" spans="1:6" ht="26.25">
      <c r="A1" s="411" t="s">
        <v>536</v>
      </c>
      <c r="B1" s="411"/>
      <c r="C1" s="411"/>
      <c r="D1" s="411"/>
      <c r="E1" s="411"/>
      <c r="F1" s="411"/>
    </row>
    <row r="2" spans="1:6" ht="15.75" customHeight="1">
      <c r="A2" s="64"/>
    </row>
    <row r="3" spans="1:6" s="66" customFormat="1" ht="15">
      <c r="A3" s="403" t="s">
        <v>519</v>
      </c>
      <c r="B3" s="403"/>
      <c r="C3" s="403"/>
      <c r="D3" s="403"/>
      <c r="E3" s="403"/>
      <c r="F3" s="403"/>
    </row>
    <row r="4" spans="1:6" s="66" customFormat="1" ht="15.75" customHeight="1"/>
    <row r="5" spans="1:6" s="66" customFormat="1" ht="15.75" customHeight="1">
      <c r="A5" s="409" t="s">
        <v>520</v>
      </c>
      <c r="B5" s="409"/>
      <c r="C5" s="409"/>
      <c r="D5" s="409"/>
      <c r="E5" s="409"/>
    </row>
    <row r="6" spans="1:6" s="66" customFormat="1" ht="40.5" customHeight="1">
      <c r="A6" s="403" t="s">
        <v>1211</v>
      </c>
      <c r="B6" s="403"/>
      <c r="C6" s="403"/>
      <c r="D6" s="403"/>
      <c r="E6" s="403"/>
      <c r="F6" s="403"/>
    </row>
    <row r="7" spans="1:6" s="66" customFormat="1" ht="15.75" customHeight="1"/>
    <row r="8" spans="1:6" s="66" customFormat="1" ht="36" customHeight="1">
      <c r="A8" s="403" t="s">
        <v>1214</v>
      </c>
      <c r="B8" s="403"/>
      <c r="C8" s="403"/>
      <c r="D8" s="403"/>
      <c r="E8" s="403"/>
      <c r="F8" s="403"/>
    </row>
    <row r="9" spans="1:6" s="66" customFormat="1" ht="15.75" customHeight="1"/>
    <row r="10" spans="1:6" s="66" customFormat="1" ht="39" customHeight="1">
      <c r="A10" s="403" t="s">
        <v>518</v>
      </c>
      <c r="B10" s="403"/>
      <c r="C10" s="403"/>
      <c r="D10" s="403"/>
      <c r="E10" s="403"/>
      <c r="F10" s="403"/>
    </row>
    <row r="11" spans="1:6" s="66" customFormat="1" ht="15.75" customHeight="1"/>
    <row r="12" spans="1:6" s="66" customFormat="1" ht="35.25" customHeight="1">
      <c r="A12" s="403" t="s">
        <v>506</v>
      </c>
      <c r="B12" s="403"/>
      <c r="C12" s="403"/>
      <c r="D12" s="403"/>
      <c r="E12" s="403"/>
      <c r="F12" s="403"/>
    </row>
    <row r="13" spans="1:6" s="66" customFormat="1" ht="15">
      <c r="A13" s="67"/>
      <c r="B13" s="67"/>
      <c r="C13" s="67"/>
      <c r="D13" s="67"/>
      <c r="E13" s="67"/>
      <c r="F13" s="67"/>
    </row>
    <row r="14" spans="1:6" s="66" customFormat="1" ht="15.75" customHeight="1">
      <c r="A14" s="403" t="s">
        <v>1213</v>
      </c>
      <c r="B14" s="403"/>
      <c r="C14" s="403"/>
      <c r="D14" s="403"/>
      <c r="E14" s="403"/>
      <c r="F14" s="403"/>
    </row>
    <row r="15" spans="1:6" s="66" customFormat="1" ht="15.75" customHeight="1"/>
    <row r="16" spans="1:6" s="65" customFormat="1" ht="15.75" customHeight="1">
      <c r="A16" s="409" t="s">
        <v>507</v>
      </c>
      <c r="B16" s="409"/>
      <c r="C16" s="409"/>
      <c r="D16" s="409"/>
      <c r="E16" s="409"/>
    </row>
    <row r="17" spans="1:8" s="66" customFormat="1" ht="15.75" customHeight="1">
      <c r="A17" s="403" t="s">
        <v>1212</v>
      </c>
      <c r="B17" s="403"/>
      <c r="C17" s="403"/>
      <c r="D17" s="403"/>
      <c r="E17" s="403"/>
      <c r="F17" s="403"/>
    </row>
    <row r="18" spans="1:8" s="66" customFormat="1" ht="15">
      <c r="A18" s="67"/>
      <c r="B18" s="67"/>
      <c r="C18" s="67"/>
      <c r="D18" s="67"/>
      <c r="E18" s="67"/>
      <c r="F18" s="67"/>
    </row>
    <row r="19" spans="1:8" s="65" customFormat="1" ht="15.75" customHeight="1">
      <c r="A19" s="409" t="s">
        <v>532</v>
      </c>
      <c r="B19" s="409"/>
      <c r="C19" s="409"/>
      <c r="D19" s="409"/>
      <c r="E19" s="409"/>
    </row>
    <row r="20" spans="1:8" s="67" customFormat="1" ht="15.75" customHeight="1">
      <c r="A20" s="412" t="s">
        <v>521</v>
      </c>
      <c r="B20" s="413"/>
      <c r="C20" s="413"/>
      <c r="D20" s="68"/>
      <c r="E20" s="68"/>
      <c r="F20" s="78" t="s">
        <v>525</v>
      </c>
      <c r="G20" s="72"/>
      <c r="H20" s="72"/>
    </row>
    <row r="21" spans="1:8" s="67" customFormat="1" ht="15.75" customHeight="1">
      <c r="A21" s="405" t="s">
        <v>74</v>
      </c>
      <c r="B21" s="406"/>
      <c r="C21" s="406"/>
      <c r="D21" s="71"/>
      <c r="E21" s="71"/>
      <c r="F21" s="80"/>
    </row>
    <row r="22" spans="1:8" s="67" customFormat="1" ht="15.75" customHeight="1">
      <c r="A22" s="83" t="s">
        <v>516</v>
      </c>
      <c r="B22" s="410" t="s">
        <v>80</v>
      </c>
      <c r="C22" s="410"/>
      <c r="D22" s="69"/>
      <c r="E22" s="69"/>
      <c r="F22" s="75"/>
    </row>
    <row r="23" spans="1:8" s="67" customFormat="1" ht="15.75" customHeight="1">
      <c r="A23" s="83" t="s">
        <v>515</v>
      </c>
      <c r="B23" s="410" t="s">
        <v>83</v>
      </c>
      <c r="C23" s="410"/>
      <c r="D23" s="69"/>
      <c r="E23" s="69"/>
      <c r="F23" s="75"/>
    </row>
    <row r="24" spans="1:8" s="67" customFormat="1" ht="45">
      <c r="A24" s="83"/>
      <c r="B24" s="86" t="s">
        <v>510</v>
      </c>
      <c r="C24" s="69" t="s">
        <v>512</v>
      </c>
      <c r="D24" s="69"/>
      <c r="E24" s="69"/>
      <c r="F24" s="75" t="s">
        <v>526</v>
      </c>
    </row>
    <row r="25" spans="1:8" s="67" customFormat="1">
      <c r="A25" s="83"/>
      <c r="B25" s="86"/>
      <c r="C25" s="69"/>
      <c r="D25" s="69"/>
      <c r="E25" s="69"/>
      <c r="F25" s="75"/>
    </row>
    <row r="26" spans="1:8" s="67" customFormat="1" ht="45">
      <c r="A26" s="85"/>
      <c r="B26" s="87" t="s">
        <v>511</v>
      </c>
      <c r="C26" s="70" t="s">
        <v>513</v>
      </c>
      <c r="D26" s="70"/>
      <c r="E26" s="70"/>
      <c r="F26" s="79" t="s">
        <v>527</v>
      </c>
    </row>
    <row r="27" spans="1:8" s="67" customFormat="1" ht="15.75" customHeight="1">
      <c r="A27" s="407" t="s">
        <v>514</v>
      </c>
      <c r="B27" s="408"/>
      <c r="C27" s="408"/>
      <c r="D27" s="81"/>
      <c r="E27" s="81"/>
      <c r="F27" s="82"/>
    </row>
    <row r="28" spans="1:8" s="67" customFormat="1" ht="45">
      <c r="A28" s="83">
        <v>2</v>
      </c>
      <c r="B28" s="410" t="s">
        <v>517</v>
      </c>
      <c r="C28" s="410"/>
      <c r="D28" s="410"/>
      <c r="E28" s="410"/>
      <c r="F28" s="76" t="s">
        <v>528</v>
      </c>
    </row>
    <row r="29" spans="1:8" s="67" customFormat="1">
      <c r="A29" s="83"/>
      <c r="B29" s="69"/>
      <c r="C29" s="69"/>
      <c r="D29" s="69"/>
      <c r="E29" s="69"/>
      <c r="F29" s="76"/>
    </row>
    <row r="30" spans="1:8" s="67" customFormat="1" ht="60">
      <c r="A30" s="83">
        <v>3</v>
      </c>
      <c r="B30" s="410" t="s">
        <v>522</v>
      </c>
      <c r="C30" s="410"/>
      <c r="D30" s="410"/>
      <c r="E30" s="410"/>
      <c r="F30" s="76" t="s">
        <v>529</v>
      </c>
    </row>
    <row r="31" spans="1:8" s="67" customFormat="1">
      <c r="A31" s="83"/>
      <c r="B31" s="69"/>
      <c r="C31" s="69"/>
      <c r="D31" s="69"/>
      <c r="E31" s="69"/>
      <c r="F31" s="76"/>
    </row>
    <row r="32" spans="1:8" s="58" customFormat="1" ht="45">
      <c r="A32" s="83">
        <v>4</v>
      </c>
      <c r="B32" s="410" t="s">
        <v>523</v>
      </c>
      <c r="C32" s="410"/>
      <c r="D32" s="410"/>
      <c r="E32" s="410"/>
      <c r="F32" s="76" t="s">
        <v>530</v>
      </c>
    </row>
    <row r="33" spans="1:6" s="58" customFormat="1">
      <c r="A33" s="83"/>
      <c r="B33" s="69"/>
      <c r="C33" s="69"/>
      <c r="D33" s="69"/>
      <c r="E33" s="69"/>
      <c r="F33" s="76"/>
    </row>
    <row r="34" spans="1:6" s="67" customFormat="1" ht="45">
      <c r="A34" s="84">
        <v>5</v>
      </c>
      <c r="B34" s="404" t="s">
        <v>524</v>
      </c>
      <c r="C34" s="404"/>
      <c r="D34" s="404"/>
      <c r="E34" s="404"/>
      <c r="F34" s="77" t="s">
        <v>531</v>
      </c>
    </row>
  </sheetData>
  <sheetProtection password="F848" sheet="1" objects="1" scenarios="1"/>
  <mergeCells count="20">
    <mergeCell ref="A1:F1"/>
    <mergeCell ref="A3:F3"/>
    <mergeCell ref="A17:F17"/>
    <mergeCell ref="A20:C20"/>
    <mergeCell ref="A16:E16"/>
    <mergeCell ref="B34:E34"/>
    <mergeCell ref="A21:C21"/>
    <mergeCell ref="A27:C27"/>
    <mergeCell ref="A5:E5"/>
    <mergeCell ref="A6:F6"/>
    <mergeCell ref="A8:F8"/>
    <mergeCell ref="A10:F10"/>
    <mergeCell ref="A12:F12"/>
    <mergeCell ref="B22:C22"/>
    <mergeCell ref="B23:C23"/>
    <mergeCell ref="A19:E19"/>
    <mergeCell ref="A14:F14"/>
    <mergeCell ref="B28:E28"/>
    <mergeCell ref="B30:E30"/>
    <mergeCell ref="B32:E32"/>
  </mergeCells>
  <phoneticPr fontId="1" type="noConversion"/>
  <hyperlinks>
    <hyperlink ref="A6:F6" r:id="rId1" display="Please refer to OMD-C Readiness Test Procedures - Section 2-5 for the details guideline about the test procedures arrangement."/>
    <hyperlink ref="A14:F14" r:id="rId2" display="Please refer to OMD-C Readiness Test Procedures - Appendix A for the OMD Readiness Test Result Declaration Form"/>
    <hyperlink ref="A17:F17" r:id="rId3" display="Please refer to OMD-C Readiness Test Procedures Section 2-5 for the overview of scope of test and Test Conditions."/>
    <hyperlink ref="A8:F8" r:id="rId4" display="Please refer to OMD-C On-boarding Tools User Guide - Section 3 for the details about starting the OMD-C On-boarding Tools and replaying the canned data.  "/>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O12"/>
  <sheetViews>
    <sheetView zoomScale="85" zoomScaleNormal="85" workbookViewId="0">
      <selection activeCell="I22" sqref="I22"/>
    </sheetView>
  </sheetViews>
  <sheetFormatPr defaultColWidth="40.5703125" defaultRowHeight="16.5"/>
  <cols>
    <col min="1" max="1" width="17.85546875" style="20" bestFit="1" customWidth="1"/>
    <col min="2" max="2" width="8.5703125" style="20" bestFit="1" customWidth="1"/>
    <col min="3" max="3" width="10.5703125" style="20" bestFit="1" customWidth="1"/>
    <col min="4" max="4" width="6.7109375" style="20" bestFit="1" customWidth="1"/>
    <col min="5" max="5" width="9.7109375" style="20" bestFit="1" customWidth="1"/>
    <col min="6" max="6" width="14.5703125" style="20" bestFit="1" customWidth="1"/>
    <col min="7" max="7" width="23.140625" style="20" customWidth="1"/>
    <col min="8" max="8" width="19.7109375" style="20" customWidth="1"/>
    <col min="9" max="9" width="16.42578125" style="20" bestFit="1" customWidth="1"/>
    <col min="10" max="10" width="7.85546875" style="20" bestFit="1" customWidth="1"/>
    <col min="11" max="11" width="9.85546875" style="20" bestFit="1" customWidth="1"/>
    <col min="12" max="12" width="6" style="20" bestFit="1" customWidth="1"/>
    <col min="13" max="13" width="9" style="20" bestFit="1" customWidth="1"/>
    <col min="14" max="14" width="10.85546875" style="20" bestFit="1" customWidth="1"/>
    <col min="15" max="15" width="23.140625" style="20" customWidth="1"/>
    <col min="16" max="16384" width="40.5703125" style="20"/>
  </cols>
  <sheetData>
    <row r="1" spans="1:67" ht="18">
      <c r="A1" s="427" t="s">
        <v>904</v>
      </c>
      <c r="B1" s="427"/>
      <c r="C1" s="427"/>
      <c r="D1" s="427"/>
      <c r="E1" s="427"/>
      <c r="F1" s="427"/>
      <c r="G1" s="427"/>
      <c r="H1" s="427"/>
      <c r="I1" s="427"/>
      <c r="J1" s="427"/>
      <c r="K1" s="427"/>
      <c r="L1" s="427"/>
      <c r="M1" s="427"/>
    </row>
    <row r="2" spans="1:67" ht="18">
      <c r="A2" s="250" t="s">
        <v>1221</v>
      </c>
      <c r="B2" s="249"/>
      <c r="C2" s="249"/>
      <c r="D2" s="249"/>
      <c r="E2" s="249"/>
      <c r="F2" s="249"/>
    </row>
    <row r="3" spans="1:67" s="27" customFormat="1" ht="15.75">
      <c r="A3" s="430" t="s">
        <v>855</v>
      </c>
      <c r="B3" s="430"/>
      <c r="C3" s="430"/>
      <c r="D3" s="430"/>
      <c r="E3" s="430"/>
      <c r="F3" s="430"/>
      <c r="G3" s="430"/>
      <c r="H3" s="430"/>
      <c r="I3" s="430"/>
      <c r="J3" s="430"/>
      <c r="K3" s="430"/>
      <c r="L3" s="430"/>
      <c r="M3" s="430"/>
      <c r="N3" s="430"/>
      <c r="O3" s="430"/>
      <c r="P3" s="430"/>
      <c r="Q3" s="430"/>
      <c r="X3" s="430"/>
      <c r="Y3" s="430"/>
      <c r="Z3" s="430"/>
      <c r="AA3" s="430"/>
      <c r="AH3" s="430"/>
      <c r="AI3" s="430"/>
      <c r="AJ3" s="430"/>
      <c r="AK3" s="430"/>
      <c r="AR3" s="430"/>
      <c r="AS3" s="430"/>
      <c r="AT3" s="430"/>
      <c r="AU3" s="430"/>
      <c r="BB3" s="430"/>
      <c r="BC3" s="430"/>
      <c r="BD3" s="430"/>
      <c r="BE3" s="430"/>
      <c r="BL3" s="430"/>
      <c r="BM3" s="430"/>
      <c r="BN3" s="430"/>
      <c r="BO3" s="430"/>
    </row>
    <row r="4" spans="1:67" ht="17.25" thickBot="1"/>
    <row r="5" spans="1:67" ht="17.25" thickBot="1">
      <c r="A5" s="458" t="s">
        <v>821</v>
      </c>
      <c r="B5" s="459"/>
      <c r="C5" s="459"/>
      <c r="D5" s="459"/>
      <c r="E5" s="459"/>
      <c r="F5" s="460"/>
      <c r="I5" s="458" t="s">
        <v>2072</v>
      </c>
      <c r="J5" s="459"/>
      <c r="K5" s="459"/>
      <c r="L5" s="459"/>
      <c r="M5" s="459"/>
      <c r="N5" s="460"/>
    </row>
    <row r="6" spans="1:67" ht="33.75" thickBot="1">
      <c r="A6" s="531" t="s">
        <v>393</v>
      </c>
      <c r="B6" s="535" t="s">
        <v>410</v>
      </c>
      <c r="C6" s="535" t="s">
        <v>395</v>
      </c>
      <c r="D6" s="535" t="s">
        <v>233</v>
      </c>
      <c r="E6" s="540" t="s">
        <v>414</v>
      </c>
      <c r="F6" s="465" t="s">
        <v>396</v>
      </c>
      <c r="G6" s="57" t="s">
        <v>2073</v>
      </c>
      <c r="I6" s="531" t="s">
        <v>393</v>
      </c>
      <c r="J6" s="535" t="s">
        <v>410</v>
      </c>
      <c r="K6" s="535" t="s">
        <v>395</v>
      </c>
      <c r="L6" s="535" t="s">
        <v>233</v>
      </c>
      <c r="M6" s="540" t="s">
        <v>414</v>
      </c>
      <c r="N6" s="465" t="s">
        <v>396</v>
      </c>
      <c r="O6" s="57" t="s">
        <v>831</v>
      </c>
    </row>
    <row r="7" spans="1:67" ht="64.5" thickBot="1">
      <c r="A7" s="532"/>
      <c r="B7" s="536"/>
      <c r="C7" s="536"/>
      <c r="D7" s="536"/>
      <c r="E7" s="536"/>
      <c r="F7" s="466"/>
      <c r="G7" s="375" t="s">
        <v>2055</v>
      </c>
      <c r="I7" s="532"/>
      <c r="J7" s="536"/>
      <c r="K7" s="536"/>
      <c r="L7" s="536"/>
      <c r="M7" s="536"/>
      <c r="N7" s="466"/>
      <c r="O7" s="375" t="s">
        <v>2055</v>
      </c>
    </row>
    <row r="8" spans="1:67">
      <c r="A8" s="59" t="s">
        <v>2046</v>
      </c>
      <c r="B8" s="61" t="s">
        <v>2046</v>
      </c>
      <c r="C8" s="61" t="s">
        <v>2046</v>
      </c>
      <c r="D8" s="151" t="s">
        <v>2046</v>
      </c>
      <c r="E8" s="61" t="s">
        <v>2046</v>
      </c>
      <c r="F8" s="205" t="s">
        <v>2046</v>
      </c>
      <c r="G8" s="544"/>
      <c r="I8" s="59" t="s">
        <v>2046</v>
      </c>
      <c r="J8" s="61" t="s">
        <v>2046</v>
      </c>
      <c r="K8" s="61" t="s">
        <v>2046</v>
      </c>
      <c r="L8" s="151" t="s">
        <v>2046</v>
      </c>
      <c r="M8" s="61" t="s">
        <v>2046</v>
      </c>
      <c r="N8" s="338" t="s">
        <v>2046</v>
      </c>
      <c r="O8" s="544"/>
    </row>
    <row r="9" spans="1:67">
      <c r="A9" s="376" t="s">
        <v>2078</v>
      </c>
      <c r="B9" s="377" t="s">
        <v>2074</v>
      </c>
      <c r="C9" s="377" t="s">
        <v>150</v>
      </c>
      <c r="D9" s="378" t="s">
        <v>265</v>
      </c>
      <c r="E9" s="377" t="s">
        <v>2062</v>
      </c>
      <c r="F9" s="338"/>
      <c r="G9" s="545"/>
      <c r="I9" s="376" t="s">
        <v>2084</v>
      </c>
      <c r="J9" s="377" t="s">
        <v>2081</v>
      </c>
      <c r="K9" s="377" t="s">
        <v>150</v>
      </c>
      <c r="L9" s="378" t="s">
        <v>2086</v>
      </c>
      <c r="M9" s="377" t="s">
        <v>365</v>
      </c>
      <c r="N9" s="338"/>
      <c r="O9" s="545"/>
    </row>
    <row r="10" spans="1:67">
      <c r="A10" s="376" t="s">
        <v>2079</v>
      </c>
      <c r="B10" s="377" t="s">
        <v>2075</v>
      </c>
      <c r="C10" s="377" t="s">
        <v>150</v>
      </c>
      <c r="D10" s="378" t="s">
        <v>265</v>
      </c>
      <c r="E10" s="377" t="s">
        <v>2062</v>
      </c>
      <c r="F10" s="338"/>
      <c r="G10" s="545"/>
      <c r="I10" s="376" t="s">
        <v>2084</v>
      </c>
      <c r="J10" s="377" t="s">
        <v>2082</v>
      </c>
      <c r="K10" s="377" t="s">
        <v>150</v>
      </c>
      <c r="L10" s="378" t="s">
        <v>2086</v>
      </c>
      <c r="M10" s="377" t="s">
        <v>349</v>
      </c>
      <c r="N10" s="338"/>
      <c r="O10" s="545"/>
    </row>
    <row r="11" spans="1:67">
      <c r="A11" s="376" t="s">
        <v>2080</v>
      </c>
      <c r="B11" s="377" t="s">
        <v>2076</v>
      </c>
      <c r="C11" s="377" t="s">
        <v>166</v>
      </c>
      <c r="D11" s="378" t="s">
        <v>265</v>
      </c>
      <c r="E11" s="377" t="s">
        <v>2077</v>
      </c>
      <c r="F11" s="338"/>
      <c r="G11" s="545"/>
      <c r="I11" s="376" t="s">
        <v>2085</v>
      </c>
      <c r="J11" s="377" t="s">
        <v>2083</v>
      </c>
      <c r="K11" s="377" t="s">
        <v>150</v>
      </c>
      <c r="L11" s="378" t="s">
        <v>2086</v>
      </c>
      <c r="M11" s="377" t="s">
        <v>161</v>
      </c>
      <c r="N11" s="338"/>
      <c r="O11" s="545"/>
    </row>
    <row r="12" spans="1:67" ht="17.25" thickBot="1">
      <c r="A12" s="60" t="s">
        <v>2046</v>
      </c>
      <c r="B12" s="62" t="s">
        <v>2046</v>
      </c>
      <c r="C12" s="62" t="s">
        <v>2046</v>
      </c>
      <c r="D12" s="152" t="s">
        <v>2046</v>
      </c>
      <c r="E12" s="62" t="s">
        <v>2046</v>
      </c>
      <c r="F12" s="62" t="s">
        <v>2046</v>
      </c>
      <c r="G12" s="546"/>
      <c r="I12" s="60" t="s">
        <v>2046</v>
      </c>
      <c r="J12" s="62" t="s">
        <v>2046</v>
      </c>
      <c r="K12" s="62" t="s">
        <v>2046</v>
      </c>
      <c r="L12" s="152" t="s">
        <v>2046</v>
      </c>
      <c r="M12" s="62" t="s">
        <v>2046</v>
      </c>
      <c r="N12" s="62" t="s">
        <v>2046</v>
      </c>
      <c r="O12" s="546"/>
    </row>
  </sheetData>
  <sheetProtection algorithmName="SHA-512" hashValue="K7HYK60uIsSyYBi3lemMzcJSlGlMZJDSUWfAVp2SGaqY4p6M20kwYznBmcVYlbY56eX10Nl88lYzyWyaWZ5ZeQ==" saltValue="vEsxWJy08ofFlX1nH945bw==" spinCount="100000" sheet="1" objects="1" scenarios="1"/>
  <mergeCells count="24">
    <mergeCell ref="N6:N7"/>
    <mergeCell ref="O8:O12"/>
    <mergeCell ref="G8:G12"/>
    <mergeCell ref="I6:I7"/>
    <mergeCell ref="J6:J7"/>
    <mergeCell ref="K6:K7"/>
    <mergeCell ref="L6:L7"/>
    <mergeCell ref="M6:M7"/>
    <mergeCell ref="BL3:BO3"/>
    <mergeCell ref="A1:M1"/>
    <mergeCell ref="A6:A7"/>
    <mergeCell ref="A5:F5"/>
    <mergeCell ref="F6:F7"/>
    <mergeCell ref="A3:M3"/>
    <mergeCell ref="N3:Q3"/>
    <mergeCell ref="X3:AA3"/>
    <mergeCell ref="AH3:AK3"/>
    <mergeCell ref="AR3:AU3"/>
    <mergeCell ref="BB3:BE3"/>
    <mergeCell ref="B6:B7"/>
    <mergeCell ref="C6:C7"/>
    <mergeCell ref="D6:D7"/>
    <mergeCell ref="E6:E7"/>
    <mergeCell ref="I5:N5"/>
  </mergeCells>
  <phoneticPr fontId="1"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44"/>
  <sheetViews>
    <sheetView zoomScale="85" zoomScaleNormal="85" workbookViewId="0">
      <selection activeCell="D30" sqref="D30"/>
    </sheetView>
  </sheetViews>
  <sheetFormatPr defaultColWidth="80.42578125" defaultRowHeight="16.5"/>
  <cols>
    <col min="1" max="1" width="53.7109375" style="20" bestFit="1" customWidth="1"/>
    <col min="2" max="2" width="93.5703125" style="20" customWidth="1"/>
    <col min="3" max="3" width="15.28515625" style="20" bestFit="1" customWidth="1"/>
    <col min="4" max="16384" width="80.42578125" style="20"/>
  </cols>
  <sheetData>
    <row r="1" spans="1:4" ht="18">
      <c r="A1" s="427" t="s">
        <v>903</v>
      </c>
      <c r="B1" s="427"/>
      <c r="C1" s="427"/>
      <c r="D1" s="427"/>
    </row>
    <row r="2" spans="1:4">
      <c r="A2" s="27" t="s">
        <v>895</v>
      </c>
    </row>
    <row r="3" spans="1:4">
      <c r="A3" s="27"/>
    </row>
    <row r="4" spans="1:4" ht="99.75">
      <c r="A4" s="32" t="s">
        <v>854</v>
      </c>
      <c r="B4" s="23" t="s">
        <v>225</v>
      </c>
      <c r="C4" s="581" t="s">
        <v>2202</v>
      </c>
    </row>
    <row r="5" spans="1:4">
      <c r="A5" s="549" t="s">
        <v>853</v>
      </c>
      <c r="B5" s="219" t="s">
        <v>1655</v>
      </c>
      <c r="C5" s="608"/>
    </row>
    <row r="6" spans="1:4">
      <c r="A6" s="550"/>
      <c r="B6" s="220" t="s">
        <v>1656</v>
      </c>
      <c r="C6" s="609"/>
    </row>
    <row r="7" spans="1:4">
      <c r="A7" s="549" t="s">
        <v>852</v>
      </c>
      <c r="B7" s="219" t="s">
        <v>1657</v>
      </c>
      <c r="C7" s="608"/>
    </row>
    <row r="8" spans="1:4">
      <c r="A8" s="550"/>
      <c r="B8" s="220" t="s">
        <v>1658</v>
      </c>
      <c r="C8" s="609"/>
    </row>
    <row r="9" spans="1:4">
      <c r="A9" s="547" t="s">
        <v>851</v>
      </c>
      <c r="B9" s="219" t="s">
        <v>1847</v>
      </c>
      <c r="C9" s="608"/>
    </row>
    <row r="10" spans="1:4">
      <c r="A10" s="548"/>
      <c r="B10" s="220" t="s">
        <v>1848</v>
      </c>
      <c r="C10" s="609"/>
    </row>
    <row r="11" spans="1:4">
      <c r="A11" s="547" t="s">
        <v>1650</v>
      </c>
      <c r="B11" s="219" t="s">
        <v>1659</v>
      </c>
      <c r="C11" s="608"/>
    </row>
    <row r="12" spans="1:4">
      <c r="A12" s="548"/>
      <c r="B12" s="220" t="s">
        <v>1660</v>
      </c>
      <c r="C12" s="609"/>
    </row>
    <row r="13" spans="1:4">
      <c r="A13" s="547" t="s">
        <v>850</v>
      </c>
      <c r="B13" s="219" t="s">
        <v>1661</v>
      </c>
      <c r="C13" s="608"/>
    </row>
    <row r="14" spans="1:4">
      <c r="A14" s="548"/>
      <c r="B14" s="220" t="s">
        <v>1662</v>
      </c>
      <c r="C14" s="609"/>
    </row>
    <row r="15" spans="1:4">
      <c r="A15" s="547" t="s">
        <v>849</v>
      </c>
      <c r="B15" s="219" t="s">
        <v>1663</v>
      </c>
      <c r="C15" s="608"/>
    </row>
    <row r="16" spans="1:4">
      <c r="A16" s="548"/>
      <c r="B16" s="220" t="s">
        <v>1664</v>
      </c>
      <c r="C16" s="609"/>
    </row>
    <row r="17" spans="1:3">
      <c r="A17" s="547" t="s">
        <v>848</v>
      </c>
      <c r="B17" s="219" t="s">
        <v>1665</v>
      </c>
      <c r="C17" s="608"/>
    </row>
    <row r="18" spans="1:3">
      <c r="A18" s="548"/>
      <c r="B18" s="220" t="s">
        <v>1666</v>
      </c>
      <c r="C18" s="609"/>
    </row>
    <row r="19" spans="1:3">
      <c r="A19" s="547" t="s">
        <v>847</v>
      </c>
      <c r="B19" s="219" t="s">
        <v>1667</v>
      </c>
      <c r="C19" s="608"/>
    </row>
    <row r="20" spans="1:3">
      <c r="A20" s="548"/>
      <c r="B20" s="220" t="s">
        <v>1668</v>
      </c>
      <c r="C20" s="609"/>
    </row>
    <row r="21" spans="1:3">
      <c r="A21" s="547" t="s">
        <v>846</v>
      </c>
      <c r="B21" s="219" t="s">
        <v>1669</v>
      </c>
      <c r="C21" s="608"/>
    </row>
    <row r="22" spans="1:3">
      <c r="A22" s="548"/>
      <c r="B22" s="220" t="s">
        <v>1670</v>
      </c>
      <c r="C22" s="609"/>
    </row>
    <row r="23" spans="1:3">
      <c r="A23" s="547" t="s">
        <v>845</v>
      </c>
      <c r="B23" s="219" t="s">
        <v>1671</v>
      </c>
      <c r="C23" s="608"/>
    </row>
    <row r="24" spans="1:3">
      <c r="A24" s="548"/>
      <c r="B24" s="220" t="s">
        <v>1672</v>
      </c>
      <c r="C24" s="609"/>
    </row>
    <row r="25" spans="1:3">
      <c r="A25" s="547" t="s">
        <v>844</v>
      </c>
      <c r="B25" s="219" t="s">
        <v>1673</v>
      </c>
      <c r="C25" s="608"/>
    </row>
    <row r="26" spans="1:3">
      <c r="A26" s="548"/>
      <c r="B26" s="220" t="s">
        <v>1674</v>
      </c>
      <c r="C26" s="609"/>
    </row>
    <row r="27" spans="1:3">
      <c r="A27" s="547" t="s">
        <v>843</v>
      </c>
      <c r="B27" s="219" t="s">
        <v>1675</v>
      </c>
      <c r="C27" s="608"/>
    </row>
    <row r="28" spans="1:3">
      <c r="A28" s="548"/>
      <c r="B28" s="220" t="s">
        <v>1676</v>
      </c>
      <c r="C28" s="609"/>
    </row>
    <row r="29" spans="1:3">
      <c r="A29" s="547" t="s">
        <v>842</v>
      </c>
      <c r="B29" s="219" t="s">
        <v>1677</v>
      </c>
      <c r="C29" s="608"/>
    </row>
    <row r="30" spans="1:3">
      <c r="A30" s="548"/>
      <c r="B30" s="220" t="s">
        <v>1678</v>
      </c>
      <c r="C30" s="609"/>
    </row>
    <row r="31" spans="1:3">
      <c r="A31" s="547" t="s">
        <v>841</v>
      </c>
      <c r="B31" s="219" t="s">
        <v>1679</v>
      </c>
      <c r="C31" s="608"/>
    </row>
    <row r="32" spans="1:3">
      <c r="A32" s="548"/>
      <c r="B32" s="220" t="s">
        <v>1680</v>
      </c>
      <c r="C32" s="609"/>
    </row>
    <row r="33" spans="1:3">
      <c r="A33" s="547" t="s">
        <v>840</v>
      </c>
      <c r="B33" s="219" t="s">
        <v>1681</v>
      </c>
      <c r="C33" s="608"/>
    </row>
    <row r="34" spans="1:3">
      <c r="A34" s="548"/>
      <c r="B34" s="220" t="s">
        <v>1682</v>
      </c>
      <c r="C34" s="609"/>
    </row>
    <row r="35" spans="1:3">
      <c r="A35" s="547" t="s">
        <v>839</v>
      </c>
      <c r="B35" s="219" t="s">
        <v>1683</v>
      </c>
      <c r="C35" s="608"/>
    </row>
    <row r="36" spans="1:3">
      <c r="A36" s="548"/>
      <c r="B36" s="220" t="s">
        <v>1684</v>
      </c>
      <c r="C36" s="609"/>
    </row>
    <row r="37" spans="1:3">
      <c r="A37" s="547" t="s">
        <v>838</v>
      </c>
      <c r="B37" s="219" t="s">
        <v>1685</v>
      </c>
      <c r="C37" s="608"/>
    </row>
    <row r="38" spans="1:3">
      <c r="A38" s="548"/>
      <c r="B38" s="220" t="s">
        <v>1686</v>
      </c>
      <c r="C38" s="609"/>
    </row>
    <row r="39" spans="1:3">
      <c r="A39" s="547" t="s">
        <v>1651</v>
      </c>
      <c r="B39" s="219" t="s">
        <v>1687</v>
      </c>
      <c r="C39" s="608"/>
    </row>
    <row r="40" spans="1:3">
      <c r="A40" s="548"/>
      <c r="B40" s="220" t="s">
        <v>1688</v>
      </c>
      <c r="C40" s="609"/>
    </row>
    <row r="41" spans="1:3">
      <c r="A41" s="547" t="s">
        <v>837</v>
      </c>
      <c r="B41" s="219" t="s">
        <v>1689</v>
      </c>
      <c r="C41" s="608"/>
    </row>
    <row r="42" spans="1:3">
      <c r="A42" s="548"/>
      <c r="B42" s="220" t="s">
        <v>1690</v>
      </c>
      <c r="C42" s="609"/>
    </row>
    <row r="43" spans="1:3">
      <c r="A43" s="547" t="s">
        <v>1652</v>
      </c>
      <c r="B43" s="219" t="s">
        <v>1691</v>
      </c>
      <c r="C43" s="608"/>
    </row>
    <row r="44" spans="1:3">
      <c r="A44" s="548"/>
      <c r="B44" s="220" t="s">
        <v>1692</v>
      </c>
      <c r="C44" s="609"/>
    </row>
  </sheetData>
  <sheetProtection algorithmName="SHA-512" hashValue="+Hs93OZ8WdVcQrLJ/IDQAQw6DkTd8XMfWovpkjqPZAD1NMl9asGh2Qup8JfKidG8hT0j+gB1nWkQbge82ViAjA==" saltValue="kRF+Of8xIOHnlMLuK3e7VA==" spinCount="100000" sheet="1" objects="1" scenarios="1"/>
  <protectedRanges>
    <protectedRange sqref="C4" name="Range1"/>
  </protectedRanges>
  <mergeCells count="41">
    <mergeCell ref="C35:C36"/>
    <mergeCell ref="C37:C38"/>
    <mergeCell ref="C39:C40"/>
    <mergeCell ref="C41:C42"/>
    <mergeCell ref="C43:C44"/>
    <mergeCell ref="C25:C26"/>
    <mergeCell ref="C27:C28"/>
    <mergeCell ref="C29:C30"/>
    <mergeCell ref="C31:C32"/>
    <mergeCell ref="C33:C34"/>
    <mergeCell ref="C15:C16"/>
    <mergeCell ref="C17:C18"/>
    <mergeCell ref="C19:C20"/>
    <mergeCell ref="C21:C22"/>
    <mergeCell ref="C23:C24"/>
    <mergeCell ref="C5:C6"/>
    <mergeCell ref="C7:C8"/>
    <mergeCell ref="C9:C10"/>
    <mergeCell ref="C11:C12"/>
    <mergeCell ref="C13:C14"/>
    <mergeCell ref="A43:A44"/>
    <mergeCell ref="A15:A16"/>
    <mergeCell ref="A17:A18"/>
    <mergeCell ref="A19:A20"/>
    <mergeCell ref="A1:D1"/>
    <mergeCell ref="A7:A8"/>
    <mergeCell ref="A5:A6"/>
    <mergeCell ref="A9:A10"/>
    <mergeCell ref="A13:A14"/>
    <mergeCell ref="A11:A12"/>
    <mergeCell ref="A41:A42"/>
    <mergeCell ref="A21:A22"/>
    <mergeCell ref="A23:A24"/>
    <mergeCell ref="A25:A26"/>
    <mergeCell ref="A27:A28"/>
    <mergeCell ref="A29:A30"/>
    <mergeCell ref="A31:A32"/>
    <mergeCell ref="A33:A34"/>
    <mergeCell ref="A35:A36"/>
    <mergeCell ref="A37:A38"/>
    <mergeCell ref="A39:A40"/>
  </mergeCells>
  <phoneticPr fontId="1"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44"/>
  <sheetViews>
    <sheetView zoomScale="85" zoomScaleNormal="85" workbookViewId="0">
      <selection activeCell="D34" sqref="D34"/>
    </sheetView>
  </sheetViews>
  <sheetFormatPr defaultColWidth="80.42578125" defaultRowHeight="16.5"/>
  <cols>
    <col min="1" max="1" width="53.7109375" style="20" bestFit="1" customWidth="1"/>
    <col min="2" max="2" width="93.5703125" style="20" customWidth="1"/>
    <col min="3" max="3" width="15.28515625" style="20" bestFit="1" customWidth="1"/>
    <col min="4" max="16384" width="80.42578125" style="20"/>
  </cols>
  <sheetData>
    <row r="1" spans="1:4" ht="18">
      <c r="A1" s="427" t="s">
        <v>902</v>
      </c>
      <c r="B1" s="427"/>
      <c r="C1" s="427"/>
      <c r="D1" s="427"/>
    </row>
    <row r="2" spans="1:4">
      <c r="A2" s="27" t="s">
        <v>894</v>
      </c>
    </row>
    <row r="3" spans="1:4">
      <c r="A3" s="27"/>
    </row>
    <row r="4" spans="1:4" ht="99.75">
      <c r="A4" s="32" t="s">
        <v>854</v>
      </c>
      <c r="B4" s="310" t="s">
        <v>6</v>
      </c>
      <c r="C4" s="581" t="s">
        <v>2202</v>
      </c>
    </row>
    <row r="5" spans="1:4">
      <c r="A5" s="549" t="s">
        <v>853</v>
      </c>
      <c r="B5" s="219" t="s">
        <v>1655</v>
      </c>
      <c r="C5" s="608"/>
    </row>
    <row r="6" spans="1:4">
      <c r="A6" s="550"/>
      <c r="B6" s="220" t="s">
        <v>1656</v>
      </c>
      <c r="C6" s="609"/>
    </row>
    <row r="7" spans="1:4">
      <c r="A7" s="549" t="s">
        <v>852</v>
      </c>
      <c r="B7" s="219" t="s">
        <v>1657</v>
      </c>
      <c r="C7" s="608"/>
    </row>
    <row r="8" spans="1:4">
      <c r="A8" s="550"/>
      <c r="B8" s="220" t="s">
        <v>1658</v>
      </c>
      <c r="C8" s="609"/>
    </row>
    <row r="9" spans="1:4">
      <c r="A9" s="547" t="s">
        <v>851</v>
      </c>
      <c r="B9" s="219" t="s">
        <v>1847</v>
      </c>
      <c r="C9" s="608"/>
    </row>
    <row r="10" spans="1:4">
      <c r="A10" s="548"/>
      <c r="B10" s="220" t="s">
        <v>1848</v>
      </c>
      <c r="C10" s="609"/>
    </row>
    <row r="11" spans="1:4">
      <c r="A11" s="547" t="s">
        <v>1650</v>
      </c>
      <c r="B11" s="219" t="s">
        <v>1659</v>
      </c>
      <c r="C11" s="608"/>
    </row>
    <row r="12" spans="1:4">
      <c r="A12" s="548"/>
      <c r="B12" s="220" t="s">
        <v>1660</v>
      </c>
      <c r="C12" s="609"/>
    </row>
    <row r="13" spans="1:4">
      <c r="A13" s="547" t="s">
        <v>850</v>
      </c>
      <c r="B13" s="219" t="s">
        <v>1693</v>
      </c>
      <c r="C13" s="608"/>
    </row>
    <row r="14" spans="1:4">
      <c r="A14" s="548"/>
      <c r="B14" s="220" t="s">
        <v>1694</v>
      </c>
      <c r="C14" s="609"/>
    </row>
    <row r="15" spans="1:4">
      <c r="A15" s="547" t="s">
        <v>849</v>
      </c>
      <c r="B15" s="219" t="s">
        <v>1695</v>
      </c>
      <c r="C15" s="608"/>
    </row>
    <row r="16" spans="1:4">
      <c r="A16" s="548"/>
      <c r="B16" s="220" t="s">
        <v>1696</v>
      </c>
      <c r="C16" s="609"/>
    </row>
    <row r="17" spans="1:3">
      <c r="A17" s="547" t="s">
        <v>848</v>
      </c>
      <c r="B17" s="219" t="s">
        <v>1697</v>
      </c>
      <c r="C17" s="608"/>
    </row>
    <row r="18" spans="1:3">
      <c r="A18" s="548"/>
      <c r="B18" s="220" t="s">
        <v>1698</v>
      </c>
      <c r="C18" s="609"/>
    </row>
    <row r="19" spans="1:3">
      <c r="A19" s="547" t="s">
        <v>847</v>
      </c>
      <c r="B19" s="219" t="s">
        <v>1699</v>
      </c>
      <c r="C19" s="608"/>
    </row>
    <row r="20" spans="1:3">
      <c r="A20" s="548"/>
      <c r="B20" s="220" t="s">
        <v>1700</v>
      </c>
      <c r="C20" s="609"/>
    </row>
    <row r="21" spans="1:3">
      <c r="A21" s="547" t="s">
        <v>846</v>
      </c>
      <c r="B21" s="219" t="s">
        <v>1701</v>
      </c>
      <c r="C21" s="608"/>
    </row>
    <row r="22" spans="1:3">
      <c r="A22" s="548"/>
      <c r="B22" s="220" t="s">
        <v>1702</v>
      </c>
      <c r="C22" s="609"/>
    </row>
    <row r="23" spans="1:3">
      <c r="A23" s="547" t="s">
        <v>845</v>
      </c>
      <c r="B23" s="219" t="s">
        <v>1703</v>
      </c>
      <c r="C23" s="608"/>
    </row>
    <row r="24" spans="1:3">
      <c r="A24" s="548"/>
      <c r="B24" s="220" t="s">
        <v>1704</v>
      </c>
      <c r="C24" s="609"/>
    </row>
    <row r="25" spans="1:3">
      <c r="A25" s="547" t="s">
        <v>844</v>
      </c>
      <c r="B25" s="219" t="s">
        <v>1705</v>
      </c>
      <c r="C25" s="608"/>
    </row>
    <row r="26" spans="1:3">
      <c r="A26" s="548"/>
      <c r="B26" s="220" t="s">
        <v>1706</v>
      </c>
      <c r="C26" s="609"/>
    </row>
    <row r="27" spans="1:3">
      <c r="A27" s="547" t="s">
        <v>843</v>
      </c>
      <c r="B27" s="219" t="s">
        <v>1675</v>
      </c>
      <c r="C27" s="608"/>
    </row>
    <row r="28" spans="1:3">
      <c r="A28" s="548"/>
      <c r="B28" s="220" t="s">
        <v>1676</v>
      </c>
      <c r="C28" s="609"/>
    </row>
    <row r="29" spans="1:3">
      <c r="A29" s="547" t="s">
        <v>842</v>
      </c>
      <c r="B29" s="219" t="s">
        <v>1677</v>
      </c>
      <c r="C29" s="608"/>
    </row>
    <row r="30" spans="1:3">
      <c r="A30" s="548"/>
      <c r="B30" s="220" t="s">
        <v>1678</v>
      </c>
      <c r="C30" s="609"/>
    </row>
    <row r="31" spans="1:3">
      <c r="A31" s="547" t="s">
        <v>841</v>
      </c>
      <c r="B31" s="219" t="s">
        <v>1679</v>
      </c>
      <c r="C31" s="608"/>
    </row>
    <row r="32" spans="1:3">
      <c r="A32" s="548"/>
      <c r="B32" s="220" t="s">
        <v>1707</v>
      </c>
      <c r="C32" s="609"/>
    </row>
    <row r="33" spans="1:3">
      <c r="A33" s="547" t="s">
        <v>840</v>
      </c>
      <c r="B33" s="219" t="s">
        <v>1708</v>
      </c>
      <c r="C33" s="608"/>
    </row>
    <row r="34" spans="1:3">
      <c r="A34" s="548"/>
      <c r="B34" s="220" t="s">
        <v>1709</v>
      </c>
      <c r="C34" s="609"/>
    </row>
    <row r="35" spans="1:3">
      <c r="A35" s="547" t="s">
        <v>839</v>
      </c>
      <c r="B35" s="219" t="s">
        <v>1710</v>
      </c>
      <c r="C35" s="608"/>
    </row>
    <row r="36" spans="1:3">
      <c r="A36" s="548"/>
      <c r="B36" s="220" t="s">
        <v>1711</v>
      </c>
      <c r="C36" s="609"/>
    </row>
    <row r="37" spans="1:3">
      <c r="A37" s="547" t="s">
        <v>838</v>
      </c>
      <c r="B37" s="219" t="s">
        <v>1685</v>
      </c>
      <c r="C37" s="608"/>
    </row>
    <row r="38" spans="1:3">
      <c r="A38" s="548"/>
      <c r="B38" s="220" t="s">
        <v>1686</v>
      </c>
      <c r="C38" s="609"/>
    </row>
    <row r="39" spans="1:3">
      <c r="A39" s="547" t="s">
        <v>1651</v>
      </c>
      <c r="B39" s="219" t="s">
        <v>1687</v>
      </c>
      <c r="C39" s="608"/>
    </row>
    <row r="40" spans="1:3">
      <c r="A40" s="548"/>
      <c r="B40" s="220" t="s">
        <v>1688</v>
      </c>
      <c r="C40" s="609"/>
    </row>
    <row r="41" spans="1:3">
      <c r="A41" s="547" t="s">
        <v>837</v>
      </c>
      <c r="B41" s="219" t="s">
        <v>1712</v>
      </c>
      <c r="C41" s="608"/>
    </row>
    <row r="42" spans="1:3">
      <c r="A42" s="548"/>
      <c r="B42" s="220" t="s">
        <v>1713</v>
      </c>
      <c r="C42" s="609"/>
    </row>
    <row r="43" spans="1:3">
      <c r="A43" s="547" t="s">
        <v>1652</v>
      </c>
      <c r="B43" s="219" t="s">
        <v>1691</v>
      </c>
      <c r="C43" s="608"/>
    </row>
    <row r="44" spans="1:3">
      <c r="A44" s="548"/>
      <c r="B44" s="220" t="s">
        <v>1692</v>
      </c>
      <c r="C44" s="609"/>
    </row>
  </sheetData>
  <sheetProtection algorithmName="SHA-512" hashValue="8mjQGO8k2g7aLT9/smCk5UAXaL40VA7YFY3z4UPzSkKS6CHn1B5kcKYJilOjIa6M6lVsXoN+Ai9+U3cBeMYiXQ==" saltValue="ZYXOk7tj2IGv70bnPHJDdA==" spinCount="100000" sheet="1" objects="1" scenarios="1"/>
  <protectedRanges>
    <protectedRange sqref="C4" name="Range1_1"/>
  </protectedRanges>
  <mergeCells count="41">
    <mergeCell ref="C43:C44"/>
    <mergeCell ref="C33:C34"/>
    <mergeCell ref="C35:C36"/>
    <mergeCell ref="C37:C38"/>
    <mergeCell ref="C39:C40"/>
    <mergeCell ref="C41:C42"/>
    <mergeCell ref="C23:C24"/>
    <mergeCell ref="C25:C26"/>
    <mergeCell ref="C27:C28"/>
    <mergeCell ref="C29:C30"/>
    <mergeCell ref="C31:C32"/>
    <mergeCell ref="C13:C14"/>
    <mergeCell ref="C15:C16"/>
    <mergeCell ref="C17:C18"/>
    <mergeCell ref="C19:C20"/>
    <mergeCell ref="C21:C22"/>
    <mergeCell ref="A39:A40"/>
    <mergeCell ref="A41:A42"/>
    <mergeCell ref="A43:A44"/>
    <mergeCell ref="A27:A28"/>
    <mergeCell ref="A29:A30"/>
    <mergeCell ref="A31:A32"/>
    <mergeCell ref="A33:A34"/>
    <mergeCell ref="A35:A36"/>
    <mergeCell ref="A37:A38"/>
    <mergeCell ref="A25:A26"/>
    <mergeCell ref="A1:D1"/>
    <mergeCell ref="A5:A6"/>
    <mergeCell ref="A7:A8"/>
    <mergeCell ref="A9:A10"/>
    <mergeCell ref="A11:A12"/>
    <mergeCell ref="A13:A14"/>
    <mergeCell ref="A15:A16"/>
    <mergeCell ref="A17:A18"/>
    <mergeCell ref="A19:A20"/>
    <mergeCell ref="A21:A22"/>
    <mergeCell ref="A23:A24"/>
    <mergeCell ref="C5:C6"/>
    <mergeCell ref="C7:C8"/>
    <mergeCell ref="C9:C10"/>
    <mergeCell ref="C11:C12"/>
  </mergeCells>
  <phoneticPr fontId="1"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activeCell="A22" sqref="A22"/>
    </sheetView>
  </sheetViews>
  <sheetFormatPr defaultRowHeight="15.75"/>
  <cols>
    <col min="1" max="1" width="13.7109375" style="27" bestFit="1" customWidth="1"/>
    <col min="2" max="2" width="36" style="27" bestFit="1" customWidth="1"/>
    <col min="3" max="3" width="41.28515625" style="27" bestFit="1" customWidth="1"/>
    <col min="4" max="4" width="21.28515625" style="27" bestFit="1" customWidth="1"/>
    <col min="5" max="5" width="35.28515625" style="27" bestFit="1" customWidth="1"/>
    <col min="6" max="16384" width="9.140625" style="27"/>
  </cols>
  <sheetData>
    <row r="1" spans="1:9" s="226" customFormat="1" ht="18">
      <c r="A1" s="427" t="s">
        <v>1033</v>
      </c>
      <c r="B1" s="427"/>
      <c r="C1" s="427"/>
      <c r="D1" s="427"/>
      <c r="E1" s="427"/>
      <c r="F1" s="427"/>
      <c r="G1" s="427"/>
      <c r="H1" s="427"/>
      <c r="I1" s="427"/>
    </row>
    <row r="2" spans="1:9">
      <c r="A2" s="430" t="s">
        <v>943</v>
      </c>
      <c r="B2" s="430"/>
      <c r="C2" s="430"/>
      <c r="D2" s="430"/>
      <c r="E2" s="430"/>
    </row>
    <row r="3" spans="1:9">
      <c r="A3" s="430" t="s">
        <v>942</v>
      </c>
      <c r="B3" s="430"/>
      <c r="C3" s="430"/>
      <c r="D3" s="430"/>
      <c r="E3" s="430"/>
    </row>
    <row r="4" spans="1:9">
      <c r="A4" s="150"/>
      <c r="B4" s="150"/>
      <c r="C4" s="150"/>
      <c r="D4" s="150"/>
      <c r="E4" s="150"/>
    </row>
    <row r="5" spans="1:9">
      <c r="A5" s="430" t="s">
        <v>941</v>
      </c>
      <c r="B5" s="430"/>
      <c r="C5" s="430"/>
      <c r="D5" s="430"/>
      <c r="E5" s="430"/>
    </row>
    <row r="6" spans="1:9">
      <c r="A6" s="150"/>
      <c r="B6" s="150"/>
      <c r="C6" s="150"/>
      <c r="D6" s="150"/>
      <c r="E6" s="150"/>
    </row>
    <row r="7" spans="1:9">
      <c r="A7" s="554" t="s">
        <v>1034</v>
      </c>
      <c r="B7" s="555"/>
      <c r="C7" s="555"/>
      <c r="D7" s="555"/>
      <c r="E7" s="556"/>
    </row>
    <row r="8" spans="1:9" s="47" customFormat="1" ht="45">
      <c r="A8" s="228" t="s">
        <v>939</v>
      </c>
      <c r="B8" s="228" t="s">
        <v>938</v>
      </c>
      <c r="C8" s="228" t="s">
        <v>937</v>
      </c>
      <c r="D8" s="228"/>
      <c r="E8" s="354" t="s">
        <v>1849</v>
      </c>
    </row>
    <row r="9" spans="1:9" s="150" customFormat="1">
      <c r="A9" s="28">
        <v>2366</v>
      </c>
      <c r="B9" s="28" t="s">
        <v>1850</v>
      </c>
      <c r="C9" s="227"/>
      <c r="D9" s="227"/>
      <c r="E9" s="355"/>
    </row>
    <row r="10" spans="1:9">
      <c r="A10" s="224"/>
      <c r="B10" s="224"/>
      <c r="C10" s="224"/>
      <c r="D10" s="224"/>
      <c r="E10" s="47"/>
    </row>
    <row r="11" spans="1:9">
      <c r="A11" s="554" t="s">
        <v>1035</v>
      </c>
      <c r="B11" s="555"/>
      <c r="C11" s="555"/>
      <c r="D11" s="555"/>
      <c r="E11" s="556"/>
    </row>
    <row r="12" spans="1:9" s="47" customFormat="1" ht="45">
      <c r="A12" s="228" t="s">
        <v>939</v>
      </c>
      <c r="B12" s="228" t="s">
        <v>938</v>
      </c>
      <c r="C12" s="228" t="s">
        <v>937</v>
      </c>
      <c r="D12" s="228"/>
      <c r="E12" s="354" t="s">
        <v>1849</v>
      </c>
    </row>
    <row r="13" spans="1:9" s="150" customFormat="1">
      <c r="A13" s="28">
        <v>2601</v>
      </c>
      <c r="B13" s="28" t="s">
        <v>1851</v>
      </c>
      <c r="C13" s="227"/>
      <c r="D13" s="227"/>
      <c r="E13" s="355"/>
    </row>
    <row r="14" spans="1:9">
      <c r="A14" s="224"/>
      <c r="B14" s="224"/>
      <c r="C14" s="224"/>
      <c r="D14" s="224"/>
      <c r="E14" s="47"/>
    </row>
    <row r="15" spans="1:9" ht="31.5" customHeight="1">
      <c r="A15" s="551" t="s">
        <v>1853</v>
      </c>
      <c r="B15" s="552"/>
      <c r="C15" s="552"/>
      <c r="D15" s="552"/>
      <c r="E15" s="553"/>
    </row>
    <row r="16" spans="1:9" s="47" customFormat="1" ht="45" customHeight="1">
      <c r="A16" s="228" t="s">
        <v>939</v>
      </c>
      <c r="B16" s="228" t="s">
        <v>938</v>
      </c>
      <c r="C16" s="228" t="s">
        <v>937</v>
      </c>
      <c r="D16" s="228" t="s">
        <v>936</v>
      </c>
      <c r="E16" s="354" t="s">
        <v>1849</v>
      </c>
    </row>
    <row r="17" spans="1:5" s="150" customFormat="1">
      <c r="A17" s="29" t="s">
        <v>1856</v>
      </c>
      <c r="B17" s="156" t="s">
        <v>940</v>
      </c>
      <c r="C17" s="156" t="s">
        <v>1852</v>
      </c>
      <c r="D17" s="156"/>
      <c r="E17" s="355"/>
    </row>
    <row r="18" spans="1:5">
      <c r="A18" s="224"/>
      <c r="B18" s="224"/>
      <c r="C18" s="224"/>
      <c r="D18" s="224"/>
      <c r="E18" s="47"/>
    </row>
    <row r="19" spans="1:5" ht="31.5" customHeight="1">
      <c r="A19" s="551" t="s">
        <v>1036</v>
      </c>
      <c r="B19" s="552"/>
      <c r="C19" s="552"/>
      <c r="D19" s="552"/>
      <c r="E19" s="553"/>
    </row>
    <row r="20" spans="1:5" s="47" customFormat="1" ht="45" customHeight="1">
      <c r="A20" s="228" t="s">
        <v>939</v>
      </c>
      <c r="B20" s="228" t="s">
        <v>938</v>
      </c>
      <c r="C20" s="228" t="s">
        <v>937</v>
      </c>
      <c r="D20" s="228" t="s">
        <v>936</v>
      </c>
      <c r="E20" s="354" t="s">
        <v>1849</v>
      </c>
    </row>
    <row r="21" spans="1:5">
      <c r="A21" s="29" t="s">
        <v>1857</v>
      </c>
      <c r="B21" s="28" t="s">
        <v>1854</v>
      </c>
      <c r="C21" s="227" t="s">
        <v>1402</v>
      </c>
      <c r="D21" s="227">
        <v>2</v>
      </c>
      <c r="E21" s="356"/>
    </row>
  </sheetData>
  <sheetProtection algorithmName="SHA-512" hashValue="/lysJ+w8W8rBAXmTRf3qM2hMZpoh53AsBUIniYOhe9TxhJuQo/SK8NEZKM4mZDJxbHJYXY2Fitc4iJGrLE9SDw==" saltValue="2Qi/iZ5GRz3NgpEWu3Lg7A=="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26"/>
  <sheetViews>
    <sheetView zoomScale="85" zoomScaleNormal="85" workbookViewId="0">
      <selection activeCell="H13" sqref="H13"/>
    </sheetView>
  </sheetViews>
  <sheetFormatPr defaultRowHeight="15.75"/>
  <cols>
    <col min="1" max="1" width="18.5703125" style="27" bestFit="1" customWidth="1"/>
    <col min="2" max="2" width="9.5703125" style="27" bestFit="1" customWidth="1"/>
    <col min="3" max="3" width="11.7109375" style="27" bestFit="1" customWidth="1"/>
    <col min="4" max="4" width="7.5703125" style="27" bestFit="1" customWidth="1"/>
    <col min="5" max="5" width="12" style="27" bestFit="1" customWidth="1"/>
    <col min="6" max="6" width="14.5703125" style="27" bestFit="1" customWidth="1"/>
    <col min="7" max="7" width="38.28515625" style="27" bestFit="1" customWidth="1"/>
    <col min="8" max="8" width="9.140625" style="27"/>
    <col min="9" max="9" width="18.5703125" style="27" bestFit="1" customWidth="1"/>
    <col min="10" max="10" width="9.28515625" style="27" bestFit="1" customWidth="1"/>
    <col min="11" max="11" width="11.7109375" style="27" bestFit="1" customWidth="1"/>
    <col min="12" max="12" width="7.5703125" style="27" bestFit="1" customWidth="1"/>
    <col min="13" max="13" width="8.5703125" style="27" bestFit="1" customWidth="1"/>
    <col min="14" max="14" width="11.85546875" style="27" bestFit="1" customWidth="1"/>
    <col min="15" max="15" width="38.28515625" style="27" bestFit="1" customWidth="1"/>
    <col min="16" max="16384" width="9.140625" style="27"/>
  </cols>
  <sheetData>
    <row r="1" spans="1:15" s="226" customFormat="1" ht="18">
      <c r="A1" s="427" t="s">
        <v>1039</v>
      </c>
      <c r="B1" s="427"/>
      <c r="C1" s="427"/>
      <c r="D1" s="427"/>
      <c r="E1" s="427"/>
      <c r="F1" s="427"/>
      <c r="G1" s="427"/>
    </row>
    <row r="2" spans="1:15">
      <c r="A2" s="430" t="s">
        <v>1037</v>
      </c>
      <c r="B2" s="430"/>
      <c r="C2" s="430"/>
      <c r="D2" s="430"/>
      <c r="E2" s="430"/>
      <c r="F2" s="430"/>
      <c r="G2" s="430"/>
      <c r="H2" s="430"/>
    </row>
    <row r="3" spans="1:15">
      <c r="A3" s="430" t="s">
        <v>1038</v>
      </c>
      <c r="B3" s="430"/>
      <c r="C3" s="430"/>
      <c r="D3" s="430"/>
      <c r="E3" s="430"/>
      <c r="F3" s="430"/>
      <c r="G3" s="430"/>
      <c r="H3" s="430"/>
      <c r="I3" s="430"/>
      <c r="J3" s="430"/>
      <c r="K3" s="430"/>
      <c r="L3" s="430"/>
      <c r="M3" s="430"/>
      <c r="N3" s="430"/>
    </row>
    <row r="5" spans="1:15">
      <c r="A5" s="430" t="s">
        <v>962</v>
      </c>
      <c r="B5" s="430"/>
      <c r="C5" s="430"/>
      <c r="D5" s="430"/>
      <c r="E5" s="430"/>
      <c r="F5" s="430"/>
      <c r="G5" s="430"/>
      <c r="H5" s="430"/>
      <c r="I5" s="430"/>
      <c r="J5" s="430"/>
      <c r="K5" s="430"/>
      <c r="L5" s="430"/>
      <c r="M5" s="430"/>
      <c r="N5" s="430"/>
    </row>
    <row r="7" spans="1:15" ht="31.5">
      <c r="A7" s="428" t="s">
        <v>1040</v>
      </c>
      <c r="B7" s="505"/>
      <c r="C7" s="505"/>
      <c r="D7" s="505"/>
      <c r="E7" s="505"/>
      <c r="F7" s="429"/>
      <c r="G7" s="24" t="s">
        <v>1855</v>
      </c>
      <c r="I7" s="441" t="s">
        <v>1210</v>
      </c>
      <c r="J7" s="441"/>
      <c r="K7" s="441"/>
      <c r="L7" s="441"/>
      <c r="M7" s="441"/>
      <c r="N7" s="441"/>
      <c r="O7" s="24" t="s">
        <v>1855</v>
      </c>
    </row>
    <row r="8" spans="1:15" s="47" customFormat="1" ht="45" customHeight="1">
      <c r="A8" s="323" t="s">
        <v>961</v>
      </c>
      <c r="B8" s="323" t="s">
        <v>960</v>
      </c>
      <c r="C8" s="323" t="s">
        <v>959</v>
      </c>
      <c r="D8" s="323" t="s">
        <v>957</v>
      </c>
      <c r="E8" s="320" t="s">
        <v>1041</v>
      </c>
      <c r="F8" s="320" t="s">
        <v>1057</v>
      </c>
      <c r="G8" s="354" t="s">
        <v>1849</v>
      </c>
      <c r="I8" s="43" t="s">
        <v>968</v>
      </c>
      <c r="J8" s="43" t="s">
        <v>967</v>
      </c>
      <c r="K8" s="43" t="s">
        <v>958</v>
      </c>
      <c r="L8" s="43" t="s">
        <v>956</v>
      </c>
      <c r="M8" s="43" t="s">
        <v>966</v>
      </c>
      <c r="N8" s="44" t="s">
        <v>1058</v>
      </c>
      <c r="O8" s="354" t="s">
        <v>1849</v>
      </c>
    </row>
    <row r="9" spans="1:15">
      <c r="A9" s="323" t="s">
        <v>1858</v>
      </c>
      <c r="B9" s="323" t="s">
        <v>173</v>
      </c>
      <c r="C9" s="323" t="s">
        <v>166</v>
      </c>
      <c r="D9" s="323" t="s">
        <v>1873</v>
      </c>
      <c r="E9" s="323" t="s">
        <v>349</v>
      </c>
      <c r="F9" s="357"/>
      <c r="G9" s="557"/>
      <c r="I9" s="23" t="s">
        <v>1858</v>
      </c>
      <c r="J9" s="23" t="s">
        <v>173</v>
      </c>
      <c r="K9" s="43" t="s">
        <v>166</v>
      </c>
      <c r="L9" s="43" t="s">
        <v>1873</v>
      </c>
      <c r="M9" s="43" t="s">
        <v>349</v>
      </c>
      <c r="N9" s="197"/>
      <c r="O9" s="560"/>
    </row>
    <row r="10" spans="1:15">
      <c r="A10" s="323" t="s">
        <v>1859</v>
      </c>
      <c r="B10" s="323" t="s">
        <v>193</v>
      </c>
      <c r="C10" s="323" t="s">
        <v>150</v>
      </c>
      <c r="D10" s="323" t="s">
        <v>1873</v>
      </c>
      <c r="E10" s="323" t="s">
        <v>348</v>
      </c>
      <c r="F10" s="357"/>
      <c r="G10" s="558"/>
      <c r="I10" s="23" t="s">
        <v>1859</v>
      </c>
      <c r="J10" s="23" t="s">
        <v>193</v>
      </c>
      <c r="K10" s="43" t="s">
        <v>150</v>
      </c>
      <c r="L10" s="43" t="s">
        <v>1873</v>
      </c>
      <c r="M10" s="43" t="s">
        <v>348</v>
      </c>
      <c r="N10" s="178"/>
      <c r="O10" s="560"/>
    </row>
    <row r="11" spans="1:15">
      <c r="A11" s="323" t="s">
        <v>1859</v>
      </c>
      <c r="B11" s="323" t="s">
        <v>175</v>
      </c>
      <c r="C11" s="323" t="s">
        <v>166</v>
      </c>
      <c r="D11" s="323" t="s">
        <v>1874</v>
      </c>
      <c r="E11" s="323" t="s">
        <v>349</v>
      </c>
      <c r="F11" s="357"/>
      <c r="G11" s="558"/>
      <c r="I11" s="23" t="s">
        <v>1859</v>
      </c>
      <c r="J11" s="23" t="s">
        <v>175</v>
      </c>
      <c r="K11" s="43" t="s">
        <v>166</v>
      </c>
      <c r="L11" s="43" t="s">
        <v>1874</v>
      </c>
      <c r="M11" s="43" t="s">
        <v>349</v>
      </c>
      <c r="N11" s="178"/>
      <c r="O11" s="560"/>
    </row>
    <row r="12" spans="1:15">
      <c r="A12" s="323" t="s">
        <v>1860</v>
      </c>
      <c r="B12" s="323" t="s">
        <v>203</v>
      </c>
      <c r="C12" s="323" t="s">
        <v>166</v>
      </c>
      <c r="D12" s="323" t="s">
        <v>1874</v>
      </c>
      <c r="E12" s="323" t="s">
        <v>1875</v>
      </c>
      <c r="F12" s="357"/>
      <c r="G12" s="558"/>
      <c r="I12" s="23" t="s">
        <v>1860</v>
      </c>
      <c r="J12" s="23" t="s">
        <v>203</v>
      </c>
      <c r="K12" s="43" t="s">
        <v>166</v>
      </c>
      <c r="L12" s="43" t="s">
        <v>1874</v>
      </c>
      <c r="M12" s="43" t="s">
        <v>1875</v>
      </c>
      <c r="N12" s="178"/>
      <c r="O12" s="560"/>
    </row>
    <row r="13" spans="1:15">
      <c r="A13" s="323" t="s">
        <v>1861</v>
      </c>
      <c r="B13" s="323" t="s">
        <v>200</v>
      </c>
      <c r="C13" s="323" t="s">
        <v>166</v>
      </c>
      <c r="D13" s="323" t="s">
        <v>1874</v>
      </c>
      <c r="E13" s="323" t="s">
        <v>365</v>
      </c>
      <c r="F13" s="357"/>
      <c r="G13" s="558"/>
      <c r="I13" s="23" t="s">
        <v>1861</v>
      </c>
      <c r="J13" s="23" t="s">
        <v>200</v>
      </c>
      <c r="K13" s="43" t="s">
        <v>166</v>
      </c>
      <c r="L13" s="43" t="s">
        <v>1874</v>
      </c>
      <c r="M13" s="43" t="s">
        <v>168</v>
      </c>
      <c r="N13" s="178"/>
      <c r="O13" s="560"/>
    </row>
    <row r="14" spans="1:15">
      <c r="A14" s="323" t="s">
        <v>1862</v>
      </c>
      <c r="B14" s="323" t="s">
        <v>380</v>
      </c>
      <c r="C14" s="323" t="s">
        <v>166</v>
      </c>
      <c r="D14" s="323" t="s">
        <v>1876</v>
      </c>
      <c r="E14" s="323" t="s">
        <v>172</v>
      </c>
      <c r="F14" s="357"/>
      <c r="G14" s="558"/>
      <c r="I14" s="23" t="s">
        <v>1861</v>
      </c>
      <c r="J14" s="23" t="s">
        <v>380</v>
      </c>
      <c r="K14" s="43" t="s">
        <v>166</v>
      </c>
      <c r="L14" s="43" t="s">
        <v>1874</v>
      </c>
      <c r="M14" s="43" t="s">
        <v>349</v>
      </c>
      <c r="N14" s="178"/>
      <c r="O14" s="560"/>
    </row>
    <row r="15" spans="1:15">
      <c r="A15" s="323" t="s">
        <v>1863</v>
      </c>
      <c r="B15" s="323" t="s">
        <v>195</v>
      </c>
      <c r="C15" s="323" t="s">
        <v>166</v>
      </c>
      <c r="D15" s="323" t="s">
        <v>1876</v>
      </c>
      <c r="E15" s="323" t="s">
        <v>349</v>
      </c>
      <c r="F15" s="357"/>
      <c r="G15" s="558"/>
      <c r="I15" s="23" t="s">
        <v>1862</v>
      </c>
      <c r="J15" s="23" t="s">
        <v>195</v>
      </c>
      <c r="K15" s="43" t="s">
        <v>166</v>
      </c>
      <c r="L15" s="43" t="s">
        <v>1876</v>
      </c>
      <c r="M15" s="43" t="s">
        <v>172</v>
      </c>
      <c r="N15" s="178"/>
      <c r="O15" s="560"/>
    </row>
    <row r="16" spans="1:15">
      <c r="A16" s="323" t="s">
        <v>1864</v>
      </c>
      <c r="B16" s="323" t="s">
        <v>213</v>
      </c>
      <c r="C16" s="323" t="s">
        <v>166</v>
      </c>
      <c r="D16" s="323" t="s">
        <v>1876</v>
      </c>
      <c r="E16" s="323" t="s">
        <v>348</v>
      </c>
      <c r="F16" s="357"/>
      <c r="G16" s="558"/>
      <c r="I16" s="23" t="s">
        <v>1863</v>
      </c>
      <c r="J16" s="23" t="s">
        <v>213</v>
      </c>
      <c r="K16" s="43" t="s">
        <v>166</v>
      </c>
      <c r="L16" s="43" t="s">
        <v>1876</v>
      </c>
      <c r="M16" s="43" t="s">
        <v>349</v>
      </c>
      <c r="N16" s="178"/>
      <c r="O16" s="560"/>
    </row>
    <row r="17" spans="1:15">
      <c r="A17" s="323" t="s">
        <v>1865</v>
      </c>
      <c r="B17" s="323" t="s">
        <v>402</v>
      </c>
      <c r="C17" s="323" t="s">
        <v>166</v>
      </c>
      <c r="D17" s="323" t="s">
        <v>1874</v>
      </c>
      <c r="E17" s="323" t="s">
        <v>168</v>
      </c>
      <c r="F17" s="357"/>
      <c r="G17" s="558"/>
      <c r="I17" s="23" t="s">
        <v>1864</v>
      </c>
      <c r="J17" s="23" t="s">
        <v>402</v>
      </c>
      <c r="K17" s="43" t="s">
        <v>166</v>
      </c>
      <c r="L17" s="43" t="s">
        <v>1876</v>
      </c>
      <c r="M17" s="43" t="s">
        <v>348</v>
      </c>
      <c r="N17" s="178"/>
      <c r="O17" s="560"/>
    </row>
    <row r="18" spans="1:15">
      <c r="A18" s="323" t="s">
        <v>1866</v>
      </c>
      <c r="B18" s="323" t="s">
        <v>404</v>
      </c>
      <c r="C18" s="323" t="s">
        <v>150</v>
      </c>
      <c r="D18" s="323" t="s">
        <v>1876</v>
      </c>
      <c r="E18" s="323" t="s">
        <v>1877</v>
      </c>
      <c r="F18" s="357"/>
      <c r="G18" s="558"/>
      <c r="I18" s="23" t="s">
        <v>1865</v>
      </c>
      <c r="J18" s="23" t="s">
        <v>404</v>
      </c>
      <c r="K18" s="43" t="s">
        <v>166</v>
      </c>
      <c r="L18" s="43" t="s">
        <v>1874</v>
      </c>
      <c r="M18" s="43" t="s">
        <v>168</v>
      </c>
      <c r="N18" s="178"/>
      <c r="O18" s="560"/>
    </row>
    <row r="19" spans="1:15">
      <c r="A19" s="323" t="s">
        <v>1867</v>
      </c>
      <c r="B19" s="323" t="s">
        <v>406</v>
      </c>
      <c r="C19" s="323" t="s">
        <v>166</v>
      </c>
      <c r="D19" s="323" t="s">
        <v>1874</v>
      </c>
      <c r="E19" s="323" t="s">
        <v>348</v>
      </c>
      <c r="F19" s="357"/>
      <c r="G19" s="558"/>
      <c r="I19" s="23" t="s">
        <v>1866</v>
      </c>
      <c r="J19" s="23" t="s">
        <v>406</v>
      </c>
      <c r="K19" s="43" t="s">
        <v>150</v>
      </c>
      <c r="L19" s="43" t="s">
        <v>1876</v>
      </c>
      <c r="M19" s="43" t="s">
        <v>1877</v>
      </c>
      <c r="N19" s="178"/>
      <c r="O19" s="560"/>
    </row>
    <row r="20" spans="1:15">
      <c r="A20" s="323" t="s">
        <v>1868</v>
      </c>
      <c r="B20" s="323" t="s">
        <v>408</v>
      </c>
      <c r="C20" s="323" t="s">
        <v>166</v>
      </c>
      <c r="D20" s="323" t="s">
        <v>1876</v>
      </c>
      <c r="E20" s="323" t="s">
        <v>365</v>
      </c>
      <c r="F20" s="357"/>
      <c r="G20" s="558"/>
      <c r="I20" s="23" t="s">
        <v>1867</v>
      </c>
      <c r="J20" s="23" t="s">
        <v>408</v>
      </c>
      <c r="K20" s="43" t="s">
        <v>166</v>
      </c>
      <c r="L20" s="43" t="s">
        <v>1874</v>
      </c>
      <c r="M20" s="43" t="s">
        <v>348</v>
      </c>
      <c r="N20" s="178"/>
      <c r="O20" s="560"/>
    </row>
    <row r="21" spans="1:15">
      <c r="A21" s="323" t="s">
        <v>1869</v>
      </c>
      <c r="B21" s="323" t="s">
        <v>955</v>
      </c>
      <c r="C21" s="323" t="s">
        <v>166</v>
      </c>
      <c r="D21" s="323" t="s">
        <v>1876</v>
      </c>
      <c r="E21" s="323" t="s">
        <v>365</v>
      </c>
      <c r="F21" s="357"/>
      <c r="G21" s="558"/>
      <c r="I21" s="23" t="s">
        <v>1868</v>
      </c>
      <c r="J21" s="23" t="s">
        <v>955</v>
      </c>
      <c r="K21" s="43" t="s">
        <v>166</v>
      </c>
      <c r="L21" s="43" t="s">
        <v>1876</v>
      </c>
      <c r="M21" s="43" t="s">
        <v>365</v>
      </c>
      <c r="N21" s="178"/>
      <c r="O21" s="560"/>
    </row>
    <row r="22" spans="1:15">
      <c r="A22" s="323" t="s">
        <v>1869</v>
      </c>
      <c r="B22" s="323" t="s">
        <v>954</v>
      </c>
      <c r="C22" s="323" t="s">
        <v>166</v>
      </c>
      <c r="D22" s="323" t="s">
        <v>1874</v>
      </c>
      <c r="E22" s="323" t="s">
        <v>349</v>
      </c>
      <c r="F22" s="357"/>
      <c r="G22" s="558"/>
      <c r="I22" s="23" t="s">
        <v>1869</v>
      </c>
      <c r="J22" s="23" t="s">
        <v>954</v>
      </c>
      <c r="K22" s="43" t="s">
        <v>166</v>
      </c>
      <c r="L22" s="43" t="s">
        <v>1876</v>
      </c>
      <c r="M22" s="43" t="s">
        <v>365</v>
      </c>
      <c r="N22" s="178"/>
      <c r="O22" s="560"/>
    </row>
    <row r="23" spans="1:15">
      <c r="A23" s="323" t="s">
        <v>1870</v>
      </c>
      <c r="B23" s="323" t="s">
        <v>953</v>
      </c>
      <c r="C23" s="323" t="s">
        <v>150</v>
      </c>
      <c r="D23" s="323" t="s">
        <v>1876</v>
      </c>
      <c r="E23" s="323" t="s">
        <v>348</v>
      </c>
      <c r="F23" s="357"/>
      <c r="G23" s="558"/>
      <c r="I23" s="23" t="s">
        <v>1869</v>
      </c>
      <c r="J23" s="23" t="s">
        <v>953</v>
      </c>
      <c r="K23" s="43" t="s">
        <v>166</v>
      </c>
      <c r="L23" s="43" t="s">
        <v>1874</v>
      </c>
      <c r="M23" s="43" t="s">
        <v>349</v>
      </c>
      <c r="N23" s="178"/>
      <c r="O23" s="560"/>
    </row>
    <row r="24" spans="1:15">
      <c r="A24" s="323" t="s">
        <v>1871</v>
      </c>
      <c r="B24" s="323" t="s">
        <v>952</v>
      </c>
      <c r="C24" s="323" t="s">
        <v>150</v>
      </c>
      <c r="D24" s="323" t="s">
        <v>1876</v>
      </c>
      <c r="E24" s="323" t="s">
        <v>172</v>
      </c>
      <c r="F24" s="357"/>
      <c r="G24" s="558"/>
      <c r="I24" s="23" t="s">
        <v>1870</v>
      </c>
      <c r="J24" s="23" t="s">
        <v>952</v>
      </c>
      <c r="K24" s="43" t="s">
        <v>150</v>
      </c>
      <c r="L24" s="43" t="s">
        <v>1876</v>
      </c>
      <c r="M24" s="43" t="s">
        <v>348</v>
      </c>
      <c r="N24" s="178"/>
      <c r="O24" s="560"/>
    </row>
    <row r="25" spans="1:15">
      <c r="A25" s="323" t="s">
        <v>1872</v>
      </c>
      <c r="B25" s="323" t="s">
        <v>458</v>
      </c>
      <c r="C25" s="323" t="s">
        <v>166</v>
      </c>
      <c r="D25" s="323" t="s">
        <v>1874</v>
      </c>
      <c r="E25" s="323" t="s">
        <v>1875</v>
      </c>
      <c r="F25" s="357"/>
      <c r="G25" s="559"/>
      <c r="I25" s="23" t="s">
        <v>1871</v>
      </c>
      <c r="J25" s="23" t="s">
        <v>458</v>
      </c>
      <c r="K25" s="43" t="s">
        <v>150</v>
      </c>
      <c r="L25" s="43" t="s">
        <v>1876</v>
      </c>
      <c r="M25" s="43" t="s">
        <v>172</v>
      </c>
      <c r="N25" s="178"/>
      <c r="O25" s="560"/>
    </row>
    <row r="26" spans="1:15">
      <c r="I26" s="23" t="s">
        <v>1872</v>
      </c>
      <c r="J26" s="23" t="s">
        <v>951</v>
      </c>
      <c r="K26" s="43" t="s">
        <v>166</v>
      </c>
      <c r="L26" s="43" t="s">
        <v>1874</v>
      </c>
      <c r="M26" s="43" t="s">
        <v>1875</v>
      </c>
      <c r="N26" s="178"/>
      <c r="O26" s="560"/>
    </row>
  </sheetData>
  <sheetProtection algorithmName="SHA-512" hashValue="U/g3C5MkoYudrM4Jd3/GICf2bKQvzdQU6cl6TG/HrFz3a2uHcwqcUyEgqYIL+8c6/T8C0iP1ZbOHqPj9C1Z60A==" saltValue="fHeEmHhPPvCkGJYX/du81g==" spinCount="100000" sheet="1" objects="1" scenarios="1"/>
  <mergeCells count="8">
    <mergeCell ref="G9:G25"/>
    <mergeCell ref="O9:O26"/>
    <mergeCell ref="I7:N7"/>
    <mergeCell ref="A1:G1"/>
    <mergeCell ref="A2:H2"/>
    <mergeCell ref="A3:N3"/>
    <mergeCell ref="A5:N5"/>
    <mergeCell ref="A7:F7"/>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activeCell="G20" sqref="G20"/>
    </sheetView>
  </sheetViews>
  <sheetFormatPr defaultRowHeight="15.75"/>
  <cols>
    <col min="1" max="1" width="19.85546875" style="27" bestFit="1" customWidth="1"/>
    <col min="2" max="2" width="31.42578125" style="27" bestFit="1" customWidth="1"/>
    <col min="3" max="3" width="30.85546875" style="27" customWidth="1"/>
    <col min="4" max="4" width="36.28515625" style="27" bestFit="1" customWidth="1"/>
    <col min="5" max="5" width="30.85546875" style="27" customWidth="1"/>
    <col min="6" max="6" width="23.7109375" style="27" bestFit="1" customWidth="1"/>
    <col min="7" max="7" width="30.85546875" style="27" customWidth="1"/>
    <col min="8" max="8" width="30.7109375" style="27" bestFit="1" customWidth="1"/>
    <col min="9" max="9" width="30.85546875" style="27" customWidth="1"/>
    <col min="10" max="10" width="15.28515625" style="27" bestFit="1" customWidth="1"/>
    <col min="11" max="16384" width="9.140625" style="27"/>
  </cols>
  <sheetData>
    <row r="1" spans="1:12" s="226" customFormat="1" ht="18">
      <c r="A1" s="427" t="s">
        <v>1042</v>
      </c>
      <c r="B1" s="427"/>
      <c r="C1" s="427"/>
      <c r="D1" s="427"/>
      <c r="E1" s="427"/>
      <c r="F1" s="427"/>
      <c r="G1" s="427"/>
      <c r="H1" s="427"/>
      <c r="I1" s="427"/>
      <c r="J1" s="427"/>
    </row>
    <row r="2" spans="1:12">
      <c r="A2" s="430" t="s">
        <v>1044</v>
      </c>
      <c r="B2" s="430"/>
      <c r="C2" s="430"/>
      <c r="D2" s="430"/>
      <c r="E2" s="430"/>
      <c r="F2" s="430"/>
      <c r="G2" s="430"/>
      <c r="H2" s="430"/>
      <c r="I2" s="430"/>
    </row>
    <row r="3" spans="1:12">
      <c r="A3" s="430" t="s">
        <v>970</v>
      </c>
      <c r="B3" s="430"/>
      <c r="C3" s="430"/>
      <c r="D3" s="430"/>
      <c r="E3" s="430"/>
      <c r="F3" s="430"/>
      <c r="G3" s="430"/>
      <c r="H3" s="430"/>
      <c r="I3" s="430"/>
    </row>
    <row r="5" spans="1:12" s="20" customFormat="1" ht="18">
      <c r="A5" s="427" t="s">
        <v>1045</v>
      </c>
      <c r="B5" s="427"/>
      <c r="C5" s="427"/>
      <c r="D5" s="427"/>
      <c r="E5" s="427"/>
      <c r="F5" s="427"/>
      <c r="G5" s="427"/>
      <c r="H5" s="427"/>
      <c r="I5" s="427"/>
    </row>
    <row r="6" spans="1:12">
      <c r="A6" s="430" t="s">
        <v>1043</v>
      </c>
      <c r="B6" s="430"/>
      <c r="C6" s="430"/>
      <c r="D6" s="430"/>
      <c r="E6" s="430"/>
      <c r="F6" s="430"/>
      <c r="G6" s="430"/>
      <c r="H6" s="430"/>
      <c r="I6" s="430"/>
      <c r="J6" s="430"/>
      <c r="K6" s="430"/>
      <c r="L6" s="430"/>
    </row>
    <row r="7" spans="1:12">
      <c r="A7" s="21"/>
      <c r="B7" s="428" t="s">
        <v>821</v>
      </c>
      <c r="C7" s="429"/>
      <c r="D7" s="428" t="s">
        <v>221</v>
      </c>
      <c r="E7" s="429"/>
      <c r="F7" s="428" t="s">
        <v>222</v>
      </c>
      <c r="G7" s="429"/>
      <c r="H7" s="428" t="s">
        <v>223</v>
      </c>
      <c r="I7" s="429"/>
    </row>
    <row r="8" spans="1:12" ht="75">
      <c r="A8" s="22" t="s">
        <v>224</v>
      </c>
      <c r="B8" s="23" t="s">
        <v>225</v>
      </c>
      <c r="C8" s="354" t="s">
        <v>1849</v>
      </c>
      <c r="D8" s="23" t="s">
        <v>225</v>
      </c>
      <c r="E8" s="354" t="s">
        <v>1849</v>
      </c>
      <c r="F8" s="23" t="s">
        <v>225</v>
      </c>
      <c r="G8" s="354" t="s">
        <v>1849</v>
      </c>
      <c r="H8" s="23" t="s">
        <v>225</v>
      </c>
      <c r="I8" s="354" t="s">
        <v>1849</v>
      </c>
    </row>
    <row r="9" spans="1:12">
      <c r="A9" s="36" t="s">
        <v>1</v>
      </c>
      <c r="B9" s="38" t="s">
        <v>702</v>
      </c>
      <c r="C9" s="519"/>
      <c r="D9" s="38" t="s">
        <v>679</v>
      </c>
      <c r="E9" s="519"/>
      <c r="F9" s="38" t="s">
        <v>11</v>
      </c>
      <c r="G9" s="519"/>
      <c r="H9" s="38" t="s">
        <v>12</v>
      </c>
      <c r="I9" s="519"/>
    </row>
    <row r="10" spans="1:12">
      <c r="A10" s="37" t="s">
        <v>2</v>
      </c>
      <c r="B10" s="26" t="s">
        <v>969</v>
      </c>
      <c r="C10" s="520"/>
      <c r="D10" s="26" t="s">
        <v>1878</v>
      </c>
      <c r="E10" s="520"/>
      <c r="F10" s="26" t="s">
        <v>14</v>
      </c>
      <c r="G10" s="520"/>
      <c r="H10" s="26" t="s">
        <v>13</v>
      </c>
      <c r="I10" s="520"/>
    </row>
    <row r="11" spans="1:12">
      <c r="A11" s="37" t="s">
        <v>3</v>
      </c>
      <c r="B11" s="26" t="s">
        <v>8</v>
      </c>
      <c r="C11" s="520"/>
      <c r="D11" s="26" t="s">
        <v>10</v>
      </c>
      <c r="E11" s="520"/>
      <c r="F11" s="26" t="s">
        <v>10</v>
      </c>
      <c r="G11" s="520"/>
      <c r="H11" s="26" t="s">
        <v>10</v>
      </c>
      <c r="I11" s="520"/>
    </row>
    <row r="12" spans="1:12">
      <c r="A12" s="37" t="s">
        <v>4</v>
      </c>
      <c r="B12" s="28" t="s">
        <v>947</v>
      </c>
      <c r="C12" s="521"/>
      <c r="D12" s="28" t="s">
        <v>1880</v>
      </c>
      <c r="E12" s="521"/>
      <c r="F12" s="28" t="s">
        <v>1879</v>
      </c>
      <c r="G12" s="521"/>
      <c r="H12" s="28" t="s">
        <v>946</v>
      </c>
      <c r="I12" s="521"/>
    </row>
  </sheetData>
  <sheetProtection algorithmName="SHA-512" hashValue="y4I1J07oFbnBXMetuIrSTGxTcBvJ5jkwF9vQKN69W25tBRYqyngtjuyXMe0ywJSMwy7DqL7Kt3wA2U9CoYLoIQ==" saltValue="qkRACz3v1l30kynDXcyVSQ==" spinCount="100000" sheet="1" objects="1" scenarios="1"/>
  <mergeCells count="13">
    <mergeCell ref="C9:C12"/>
    <mergeCell ref="E9:E12"/>
    <mergeCell ref="G9:G12"/>
    <mergeCell ref="I9:I12"/>
    <mergeCell ref="A3:I3"/>
    <mergeCell ref="A2:I2"/>
    <mergeCell ref="A1:J1"/>
    <mergeCell ref="B7:C7"/>
    <mergeCell ref="D7:E7"/>
    <mergeCell ref="F7:G7"/>
    <mergeCell ref="H7:I7"/>
    <mergeCell ref="A5:I5"/>
    <mergeCell ref="A6:L6"/>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6"/>
  <sheetViews>
    <sheetView zoomScale="85" zoomScaleNormal="85" workbookViewId="0">
      <selection activeCell="A9" sqref="A9:A46"/>
    </sheetView>
  </sheetViews>
  <sheetFormatPr defaultRowHeight="15.75"/>
  <cols>
    <col min="1" max="1" width="25.28515625" style="27" bestFit="1" customWidth="1"/>
    <col min="2" max="2" width="44.140625" style="27" customWidth="1"/>
    <col min="3" max="3" width="28.28515625" style="27" customWidth="1"/>
    <col min="4" max="4" width="37.28515625" style="27" bestFit="1" customWidth="1"/>
    <col min="5" max="5" width="28.28515625" style="27" customWidth="1"/>
    <col min="6" max="6" width="15.7109375" style="27" bestFit="1" customWidth="1"/>
    <col min="7" max="16384" width="9.140625" style="27"/>
  </cols>
  <sheetData>
    <row r="1" spans="1:11" s="226" customFormat="1" ht="18">
      <c r="A1" s="427" t="s">
        <v>1042</v>
      </c>
      <c r="B1" s="427"/>
      <c r="C1" s="427"/>
      <c r="D1" s="427"/>
      <c r="E1" s="427"/>
      <c r="F1" s="427"/>
      <c r="G1" s="427"/>
      <c r="H1" s="427"/>
      <c r="I1" s="427"/>
    </row>
    <row r="2" spans="1:11">
      <c r="A2" s="430" t="s">
        <v>1044</v>
      </c>
      <c r="B2" s="430"/>
      <c r="C2" s="430"/>
      <c r="D2" s="430"/>
      <c r="E2" s="430"/>
      <c r="F2" s="430"/>
      <c r="G2" s="430"/>
      <c r="H2" s="430"/>
    </row>
    <row r="3" spans="1:11">
      <c r="A3" s="430" t="s">
        <v>970</v>
      </c>
      <c r="B3" s="430"/>
      <c r="C3" s="430"/>
      <c r="D3" s="430"/>
      <c r="E3" s="430"/>
      <c r="F3" s="430"/>
      <c r="G3" s="430"/>
      <c r="H3" s="430"/>
    </row>
    <row r="4" spans="1:11">
      <c r="A4" s="150"/>
      <c r="B4" s="150"/>
      <c r="C4" s="150"/>
      <c r="D4" s="150"/>
      <c r="E4" s="150"/>
      <c r="F4" s="150"/>
      <c r="G4" s="150"/>
      <c r="H4" s="150"/>
    </row>
    <row r="5" spans="1:11" ht="18">
      <c r="A5" s="427" t="s">
        <v>1046</v>
      </c>
      <c r="B5" s="427"/>
      <c r="C5" s="427"/>
      <c r="D5" s="427"/>
      <c r="E5" s="427"/>
      <c r="F5" s="427"/>
      <c r="G5" s="427"/>
      <c r="H5" s="427"/>
      <c r="I5" s="427"/>
    </row>
    <row r="6" spans="1:11">
      <c r="A6" s="430" t="s">
        <v>1043</v>
      </c>
      <c r="B6" s="430"/>
      <c r="C6" s="430"/>
      <c r="D6" s="430"/>
      <c r="E6" s="430"/>
      <c r="F6" s="430"/>
      <c r="G6" s="430"/>
      <c r="H6" s="430"/>
      <c r="I6" s="430"/>
      <c r="J6" s="430"/>
      <c r="K6" s="430"/>
    </row>
    <row r="7" spans="1:11">
      <c r="A7" s="21"/>
      <c r="B7" s="428" t="s">
        <v>220</v>
      </c>
      <c r="C7" s="429"/>
      <c r="D7" s="428" t="s">
        <v>221</v>
      </c>
      <c r="E7" s="429"/>
    </row>
    <row r="8" spans="1:11" ht="75">
      <c r="A8" s="22" t="s">
        <v>977</v>
      </c>
      <c r="B8" s="23" t="s">
        <v>976</v>
      </c>
      <c r="C8" s="354" t="s">
        <v>1849</v>
      </c>
      <c r="D8" s="23" t="s">
        <v>976</v>
      </c>
      <c r="E8" s="354" t="s">
        <v>1849</v>
      </c>
    </row>
    <row r="9" spans="1:11">
      <c r="A9" s="36" t="s">
        <v>15</v>
      </c>
      <c r="B9" s="38" t="s">
        <v>975</v>
      </c>
      <c r="C9" s="519"/>
      <c r="D9" s="38" t="s">
        <v>974</v>
      </c>
      <c r="E9" s="519"/>
    </row>
    <row r="10" spans="1:11">
      <c r="A10" s="37" t="s">
        <v>1</v>
      </c>
      <c r="B10" s="26" t="s">
        <v>11</v>
      </c>
      <c r="C10" s="520"/>
      <c r="D10" s="26" t="s">
        <v>11</v>
      </c>
      <c r="E10" s="520"/>
    </row>
    <row r="11" spans="1:11">
      <c r="A11" s="37" t="s">
        <v>16</v>
      </c>
      <c r="B11" s="26" t="s">
        <v>973</v>
      </c>
      <c r="C11" s="520"/>
      <c r="D11" s="26" t="s">
        <v>54</v>
      </c>
      <c r="E11" s="520"/>
    </row>
    <row r="12" spans="1:11">
      <c r="A12" s="37" t="s">
        <v>17</v>
      </c>
      <c r="B12" s="26" t="s">
        <v>42</v>
      </c>
      <c r="C12" s="520"/>
      <c r="D12" s="26" t="s">
        <v>51</v>
      </c>
      <c r="E12" s="520"/>
    </row>
    <row r="13" spans="1:11">
      <c r="A13" s="37" t="s">
        <v>1389</v>
      </c>
      <c r="B13" s="28">
        <v>1</v>
      </c>
      <c r="C13" s="520"/>
      <c r="D13" s="28">
        <v>11</v>
      </c>
      <c r="E13" s="520"/>
    </row>
    <row r="14" spans="1:11">
      <c r="A14" s="37" t="s">
        <v>18</v>
      </c>
      <c r="B14" s="25" t="s">
        <v>158</v>
      </c>
      <c r="C14" s="520"/>
      <c r="D14" s="25" t="s">
        <v>158</v>
      </c>
      <c r="E14" s="520"/>
    </row>
    <row r="15" spans="1:11">
      <c r="A15" s="37" t="s">
        <v>19</v>
      </c>
      <c r="B15" s="25" t="s">
        <v>972</v>
      </c>
      <c r="C15" s="520"/>
      <c r="D15" s="26" t="s">
        <v>1882</v>
      </c>
      <c r="E15" s="520"/>
    </row>
    <row r="16" spans="1:11">
      <c r="A16" s="37" t="s">
        <v>3</v>
      </c>
      <c r="B16" s="26" t="s">
        <v>10</v>
      </c>
      <c r="C16" s="520"/>
      <c r="D16" s="26" t="s">
        <v>10</v>
      </c>
      <c r="E16" s="520"/>
    </row>
    <row r="17" spans="1:5" ht="16.5">
      <c r="A17" s="37" t="s">
        <v>20</v>
      </c>
      <c r="B17" s="26" t="s">
        <v>1032</v>
      </c>
      <c r="C17" s="520"/>
      <c r="D17" s="26" t="s">
        <v>1883</v>
      </c>
      <c r="E17" s="520"/>
    </row>
    <row r="18" spans="1:5" ht="16.5">
      <c r="A18" s="37" t="s">
        <v>21</v>
      </c>
      <c r="B18" s="26" t="s">
        <v>1032</v>
      </c>
      <c r="C18" s="520"/>
      <c r="D18" s="26" t="s">
        <v>1883</v>
      </c>
      <c r="E18" s="520"/>
    </row>
    <row r="19" spans="1:5">
      <c r="A19" s="37" t="s">
        <v>22</v>
      </c>
      <c r="B19" s="25" t="s">
        <v>168</v>
      </c>
      <c r="C19" s="520"/>
      <c r="D19" s="25" t="s">
        <v>172</v>
      </c>
      <c r="E19" s="520"/>
    </row>
    <row r="20" spans="1:5">
      <c r="A20" s="37" t="s">
        <v>23</v>
      </c>
      <c r="B20" s="25" t="s">
        <v>1881</v>
      </c>
      <c r="C20" s="520"/>
      <c r="D20" s="25" t="s">
        <v>1884</v>
      </c>
      <c r="E20" s="520"/>
    </row>
    <row r="21" spans="1:5">
      <c r="A21" s="37" t="s">
        <v>24</v>
      </c>
      <c r="B21" s="25" t="s">
        <v>44</v>
      </c>
      <c r="C21" s="520"/>
      <c r="D21" s="25" t="s">
        <v>45</v>
      </c>
      <c r="E21" s="520"/>
    </row>
    <row r="22" spans="1:5">
      <c r="A22" s="37" t="s">
        <v>25</v>
      </c>
      <c r="B22" s="26" t="s">
        <v>44</v>
      </c>
      <c r="C22" s="520"/>
      <c r="D22" s="25" t="s">
        <v>45</v>
      </c>
      <c r="E22" s="520"/>
    </row>
    <row r="23" spans="1:5">
      <c r="A23" s="37" t="s">
        <v>26</v>
      </c>
      <c r="B23" s="26" t="s">
        <v>44</v>
      </c>
      <c r="C23" s="520"/>
      <c r="D23" s="25" t="s">
        <v>45</v>
      </c>
      <c r="E23" s="520"/>
    </row>
    <row r="24" spans="1:5">
      <c r="A24" s="37" t="s">
        <v>27</v>
      </c>
      <c r="B24" s="26" t="s">
        <v>44</v>
      </c>
      <c r="C24" s="520"/>
      <c r="D24" s="26" t="s">
        <v>44</v>
      </c>
      <c r="E24" s="520"/>
    </row>
    <row r="25" spans="1:5">
      <c r="A25" s="37" t="s">
        <v>28</v>
      </c>
      <c r="B25" s="26" t="s">
        <v>45</v>
      </c>
      <c r="C25" s="520"/>
      <c r="D25" s="26" t="s">
        <v>45</v>
      </c>
      <c r="E25" s="520"/>
    </row>
    <row r="26" spans="1:5">
      <c r="A26" s="37" t="s">
        <v>29</v>
      </c>
      <c r="B26" s="26" t="s">
        <v>44</v>
      </c>
      <c r="C26" s="520"/>
      <c r="D26" s="26" t="s">
        <v>45</v>
      </c>
      <c r="E26" s="520"/>
    </row>
    <row r="27" spans="1:5">
      <c r="A27" s="37" t="s">
        <v>30</v>
      </c>
      <c r="B27" s="25" t="s">
        <v>971</v>
      </c>
      <c r="C27" s="520"/>
      <c r="D27" s="25" t="s">
        <v>1885</v>
      </c>
      <c r="E27" s="520"/>
    </row>
    <row r="28" spans="1:5">
      <c r="A28" s="37" t="s">
        <v>31</v>
      </c>
      <c r="B28" s="25" t="s">
        <v>150</v>
      </c>
      <c r="C28" s="520"/>
      <c r="D28" s="25" t="s">
        <v>150</v>
      </c>
      <c r="E28" s="520"/>
    </row>
    <row r="29" spans="1:5">
      <c r="A29" s="37" t="s">
        <v>32</v>
      </c>
      <c r="B29" s="26" t="s">
        <v>1852</v>
      </c>
      <c r="C29" s="520"/>
      <c r="D29" s="25" t="s">
        <v>1886</v>
      </c>
      <c r="E29" s="520"/>
    </row>
    <row r="30" spans="1:5">
      <c r="A30" s="37" t="s">
        <v>33</v>
      </c>
      <c r="B30" s="26" t="s">
        <v>46</v>
      </c>
      <c r="C30" s="520"/>
      <c r="D30" s="26" t="s">
        <v>46</v>
      </c>
      <c r="E30" s="520"/>
    </row>
    <row r="31" spans="1:5">
      <c r="A31" s="37" t="s">
        <v>34</v>
      </c>
      <c r="B31" s="26" t="s">
        <v>46</v>
      </c>
      <c r="C31" s="520"/>
      <c r="D31" s="26" t="s">
        <v>46</v>
      </c>
      <c r="E31" s="520"/>
    </row>
    <row r="32" spans="1:5">
      <c r="A32" s="37" t="s">
        <v>35</v>
      </c>
      <c r="B32" s="26" t="s">
        <v>46</v>
      </c>
      <c r="C32" s="520"/>
      <c r="D32" s="26" t="s">
        <v>46</v>
      </c>
      <c r="E32" s="520"/>
    </row>
    <row r="33" spans="1:5">
      <c r="A33" s="37" t="s">
        <v>36</v>
      </c>
      <c r="B33" s="26" t="s">
        <v>46</v>
      </c>
      <c r="C33" s="520"/>
      <c r="D33" s="25" t="s">
        <v>169</v>
      </c>
      <c r="E33" s="520"/>
    </row>
    <row r="34" spans="1:5">
      <c r="A34" s="37" t="s">
        <v>1390</v>
      </c>
      <c r="B34" s="26" t="s">
        <v>46</v>
      </c>
      <c r="C34" s="520"/>
      <c r="D34" s="25" t="s">
        <v>1887</v>
      </c>
      <c r="E34" s="520"/>
    </row>
    <row r="35" spans="1:5">
      <c r="A35" s="37" t="s">
        <v>1391</v>
      </c>
      <c r="B35" s="26" t="s">
        <v>46</v>
      </c>
      <c r="C35" s="520"/>
      <c r="D35" s="25" t="s">
        <v>169</v>
      </c>
      <c r="E35" s="520"/>
    </row>
    <row r="36" spans="1:5">
      <c r="A36" s="37" t="s">
        <v>37</v>
      </c>
      <c r="B36" s="26" t="s">
        <v>46</v>
      </c>
      <c r="C36" s="520"/>
      <c r="D36" s="29">
        <v>0</v>
      </c>
      <c r="E36" s="520"/>
    </row>
    <row r="37" spans="1:5">
      <c r="A37" s="37" t="s">
        <v>38</v>
      </c>
      <c r="B37" s="26" t="s">
        <v>46</v>
      </c>
      <c r="C37" s="520"/>
      <c r="D37" s="26" t="s">
        <v>53</v>
      </c>
      <c r="E37" s="520"/>
    </row>
    <row r="38" spans="1:5">
      <c r="A38" s="37" t="s">
        <v>39</v>
      </c>
      <c r="B38" s="26" t="s">
        <v>46</v>
      </c>
      <c r="C38" s="520"/>
      <c r="D38" s="26" t="s">
        <v>55</v>
      </c>
      <c r="E38" s="520"/>
    </row>
    <row r="39" spans="1:5">
      <c r="A39" s="37" t="s">
        <v>1392</v>
      </c>
      <c r="B39" s="26" t="s">
        <v>46</v>
      </c>
      <c r="C39" s="520"/>
      <c r="D39" s="29" t="s">
        <v>45</v>
      </c>
      <c r="E39" s="520"/>
    </row>
    <row r="40" spans="1:5">
      <c r="A40" s="37" t="s">
        <v>1393</v>
      </c>
      <c r="B40" s="26" t="s">
        <v>46</v>
      </c>
      <c r="C40" s="520"/>
      <c r="D40" s="25" t="s">
        <v>1888</v>
      </c>
      <c r="E40" s="520"/>
    </row>
    <row r="41" spans="1:5">
      <c r="A41" s="37" t="s">
        <v>1394</v>
      </c>
      <c r="B41" s="26" t="s">
        <v>46</v>
      </c>
      <c r="C41" s="520"/>
      <c r="D41" s="25" t="s">
        <v>193</v>
      </c>
      <c r="E41" s="520"/>
    </row>
    <row r="42" spans="1:5">
      <c r="A42" s="37" t="s">
        <v>1395</v>
      </c>
      <c r="B42" s="26" t="s">
        <v>46</v>
      </c>
      <c r="C42" s="520"/>
      <c r="D42" s="26" t="s">
        <v>150</v>
      </c>
      <c r="E42" s="520"/>
    </row>
    <row r="43" spans="1:5">
      <c r="A43" s="37" t="s">
        <v>1396</v>
      </c>
      <c r="B43" s="26" t="s">
        <v>46</v>
      </c>
      <c r="C43" s="520"/>
      <c r="D43" s="156" t="s">
        <v>175</v>
      </c>
      <c r="E43" s="520"/>
    </row>
    <row r="44" spans="1:5">
      <c r="A44" s="37" t="s">
        <v>1397</v>
      </c>
      <c r="B44" s="26" t="s">
        <v>46</v>
      </c>
      <c r="C44" s="520"/>
      <c r="D44" s="26" t="s">
        <v>150</v>
      </c>
      <c r="E44" s="520"/>
    </row>
    <row r="45" spans="1:5">
      <c r="A45" s="37" t="s">
        <v>40</v>
      </c>
      <c r="B45" s="26" t="s">
        <v>46</v>
      </c>
      <c r="C45" s="520"/>
      <c r="D45" s="26" t="s">
        <v>150</v>
      </c>
      <c r="E45" s="520"/>
    </row>
    <row r="46" spans="1:5">
      <c r="A46" s="153" t="s">
        <v>1388</v>
      </c>
      <c r="B46" s="26" t="s">
        <v>46</v>
      </c>
      <c r="C46" s="521"/>
      <c r="D46" s="26" t="s">
        <v>46</v>
      </c>
      <c r="E46" s="521"/>
    </row>
  </sheetData>
  <sheetProtection algorithmName="SHA-512" hashValue="JMryxOu23miwSm04Ra2wtrKt3SwClk3Kypr5Vn1o3Fb1ZTAuoZ0wZy7XlpCXDkAkRTh02Jo1GfeRIbfgQlLRaw==" saltValue="JNXTSKq6Ba/rP8FtkOR5yw==" spinCount="100000" sheet="1" objects="1" scenarios="1"/>
  <mergeCells count="9">
    <mergeCell ref="C9:C46"/>
    <mergeCell ref="E9:E46"/>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A12" sqref="A12"/>
    </sheetView>
  </sheetViews>
  <sheetFormatPr defaultRowHeight="15.75"/>
  <cols>
    <col min="1" max="1" width="15.5703125" style="27" bestFit="1" customWidth="1"/>
    <col min="2" max="2" width="16.140625" style="27" bestFit="1" customWidth="1"/>
    <col min="3" max="3" width="22.7109375" style="27" customWidth="1"/>
    <col min="4" max="4" width="16.140625" style="27" bestFit="1" customWidth="1"/>
    <col min="5" max="5" width="22.7109375" style="27" customWidth="1"/>
    <col min="6" max="6" width="16.140625" style="27" bestFit="1" customWidth="1"/>
    <col min="7" max="7" width="22.7109375" style="27" customWidth="1"/>
    <col min="8" max="8" width="16.140625" style="27" bestFit="1" customWidth="1"/>
    <col min="9" max="9" width="22.7109375" style="27" customWidth="1"/>
    <col min="10" max="10" width="16.85546875" style="27" bestFit="1" customWidth="1"/>
    <col min="11" max="16384" width="9.140625" style="27"/>
  </cols>
  <sheetData>
    <row r="1" spans="1:13" s="226" customFormat="1" ht="18">
      <c r="A1" s="427" t="s">
        <v>1042</v>
      </c>
      <c r="B1" s="427"/>
      <c r="C1" s="427"/>
      <c r="D1" s="427"/>
      <c r="E1" s="427"/>
      <c r="F1" s="427"/>
      <c r="G1" s="427"/>
      <c r="H1" s="427"/>
      <c r="I1" s="427"/>
      <c r="J1" s="427"/>
    </row>
    <row r="2" spans="1:13">
      <c r="A2" s="430" t="s">
        <v>1044</v>
      </c>
      <c r="B2" s="430"/>
      <c r="C2" s="430"/>
      <c r="D2" s="430"/>
      <c r="E2" s="430"/>
      <c r="F2" s="430"/>
      <c r="G2" s="430"/>
      <c r="H2" s="430"/>
      <c r="I2" s="430"/>
    </row>
    <row r="3" spans="1:13">
      <c r="A3" s="430" t="s">
        <v>970</v>
      </c>
      <c r="B3" s="430"/>
      <c r="C3" s="430"/>
      <c r="D3" s="430"/>
      <c r="E3" s="430"/>
      <c r="F3" s="430"/>
      <c r="G3" s="430"/>
      <c r="H3" s="430"/>
      <c r="I3" s="430"/>
    </row>
    <row r="4" spans="1:13">
      <c r="A4" s="150"/>
      <c r="B4" s="150"/>
      <c r="C4" s="150"/>
      <c r="D4" s="150"/>
      <c r="E4" s="150"/>
      <c r="F4" s="150"/>
      <c r="G4" s="150"/>
      <c r="H4" s="150"/>
      <c r="I4" s="150"/>
    </row>
    <row r="5" spans="1:13" s="20" customFormat="1" ht="18">
      <c r="A5" s="427" t="s">
        <v>1072</v>
      </c>
      <c r="B5" s="427"/>
      <c r="C5" s="427"/>
      <c r="D5" s="427"/>
      <c r="E5" s="427"/>
      <c r="F5" s="427"/>
    </row>
    <row r="6" spans="1:13">
      <c r="A6" s="430" t="s">
        <v>1043</v>
      </c>
      <c r="B6" s="430"/>
      <c r="C6" s="430"/>
      <c r="D6" s="430"/>
      <c r="E6" s="430"/>
      <c r="F6" s="430"/>
      <c r="G6" s="430"/>
      <c r="H6" s="430"/>
      <c r="I6" s="430"/>
      <c r="J6" s="430"/>
      <c r="K6" s="430"/>
      <c r="L6" s="430"/>
      <c r="M6" s="136"/>
    </row>
    <row r="7" spans="1:13">
      <c r="A7" s="21"/>
      <c r="B7" s="428" t="s">
        <v>220</v>
      </c>
      <c r="C7" s="429"/>
      <c r="D7" s="428" t="s">
        <v>221</v>
      </c>
      <c r="E7" s="429"/>
      <c r="F7" s="428" t="s">
        <v>222</v>
      </c>
      <c r="G7" s="429"/>
      <c r="H7" s="428" t="s">
        <v>223</v>
      </c>
      <c r="I7" s="429"/>
    </row>
    <row r="8" spans="1:13" ht="75">
      <c r="A8" s="22" t="s">
        <v>982</v>
      </c>
      <c r="B8" s="23" t="s">
        <v>981</v>
      </c>
      <c r="C8" s="354" t="s">
        <v>1849</v>
      </c>
      <c r="D8" s="23" t="s">
        <v>981</v>
      </c>
      <c r="E8" s="354" t="s">
        <v>1849</v>
      </c>
      <c r="F8" s="23" t="s">
        <v>980</v>
      </c>
      <c r="G8" s="354" t="s">
        <v>1849</v>
      </c>
      <c r="H8" s="23" t="s">
        <v>979</v>
      </c>
      <c r="I8" s="354" t="s">
        <v>1849</v>
      </c>
    </row>
    <row r="9" spans="1:13">
      <c r="A9" s="36" t="s">
        <v>3</v>
      </c>
      <c r="B9" s="38" t="str">
        <f>"CNY"</f>
        <v>CNY</v>
      </c>
      <c r="C9" s="561"/>
      <c r="D9" s="38" t="str">
        <f>"EUR"</f>
        <v>EUR</v>
      </c>
      <c r="E9" s="561"/>
      <c r="F9" s="38" t="str">
        <f>"JPY"</f>
        <v>JPY</v>
      </c>
      <c r="G9" s="561"/>
      <c r="H9" s="38" t="str">
        <f>"USD"</f>
        <v>USD</v>
      </c>
      <c r="I9" s="561"/>
    </row>
    <row r="10" spans="1:13">
      <c r="A10" s="37" t="s">
        <v>60</v>
      </c>
      <c r="B10" s="25" t="str">
        <f>"0"</f>
        <v>0</v>
      </c>
      <c r="C10" s="562"/>
      <c r="D10" s="25" t="str">
        <f>"0"</f>
        <v>0</v>
      </c>
      <c r="E10" s="562"/>
      <c r="F10" s="25" t="str">
        <f>"3"</f>
        <v>3</v>
      </c>
      <c r="G10" s="562"/>
      <c r="H10" s="25" t="str">
        <f>"0"</f>
        <v>0</v>
      </c>
      <c r="I10" s="562"/>
    </row>
    <row r="11" spans="1:13">
      <c r="A11" s="37" t="s">
        <v>61</v>
      </c>
      <c r="B11" s="25" t="str">
        <f>"1.0043"</f>
        <v>1.0043</v>
      </c>
      <c r="C11" s="563"/>
      <c r="D11" s="25" t="str">
        <f>"10.1030"</f>
        <v>10.1030</v>
      </c>
      <c r="E11" s="563"/>
      <c r="F11" s="25" t="str">
        <f>"88.4400"</f>
        <v>88.4400</v>
      </c>
      <c r="G11" s="563"/>
      <c r="H11" s="25" t="str">
        <f>"7.8000"</f>
        <v>7.8000</v>
      </c>
      <c r="I11" s="563"/>
    </row>
  </sheetData>
  <sheetProtection algorithmName="SHA-512" hashValue="Yy67WXbw4JtpCACXaACx+2bEiiClGgkwXJFK2DpCIk7Cw/Ux9Jeoe4M9j8L9MO7o7KKe+mB+w29HUMSQrDTbFQ==" saltValue="oejUhLwKi/9BDLOsZLHMdQ==" spinCount="100000" sheet="1" objects="1" scenarios="1"/>
  <mergeCells count="13">
    <mergeCell ref="I9:I11"/>
    <mergeCell ref="G9:G11"/>
    <mergeCell ref="E9:E11"/>
    <mergeCell ref="C9:C11"/>
    <mergeCell ref="B7:C7"/>
    <mergeCell ref="D7:E7"/>
    <mergeCell ref="F7:G7"/>
    <mergeCell ref="H7:I7"/>
    <mergeCell ref="A1:J1"/>
    <mergeCell ref="A2:I2"/>
    <mergeCell ref="A3:I3"/>
    <mergeCell ref="A5:F5"/>
    <mergeCell ref="A6:L6"/>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E9" activeCellId="1" sqref="C9:C14 E9:E14"/>
    </sheetView>
  </sheetViews>
  <sheetFormatPr defaultRowHeight="15.75"/>
  <cols>
    <col min="1" max="1" width="22.5703125" style="27" bestFit="1" customWidth="1"/>
    <col min="2" max="2" width="18.5703125" style="27" bestFit="1" customWidth="1"/>
    <col min="3" max="3" width="25.28515625" style="27" customWidth="1"/>
    <col min="4" max="4" width="18.5703125" style="27" bestFit="1" customWidth="1"/>
    <col min="5" max="5" width="25.28515625" style="27" customWidth="1"/>
    <col min="6" max="6" width="16.85546875" style="27" bestFit="1" customWidth="1"/>
    <col min="7" max="16384" width="9.140625" style="27"/>
  </cols>
  <sheetData>
    <row r="1" spans="1:13" s="226" customFormat="1" ht="18">
      <c r="A1" s="427" t="s">
        <v>1042</v>
      </c>
      <c r="B1" s="427"/>
      <c r="C1" s="427"/>
      <c r="D1" s="427"/>
      <c r="E1" s="427"/>
      <c r="F1" s="427"/>
      <c r="G1" s="427"/>
      <c r="H1" s="427"/>
      <c r="I1" s="427"/>
      <c r="J1" s="427"/>
    </row>
    <row r="2" spans="1:13">
      <c r="A2" s="430" t="s">
        <v>1044</v>
      </c>
      <c r="B2" s="430"/>
      <c r="C2" s="430"/>
      <c r="D2" s="430"/>
      <c r="E2" s="430"/>
      <c r="F2" s="430"/>
      <c r="G2" s="430"/>
      <c r="H2" s="430"/>
      <c r="I2" s="430"/>
    </row>
    <row r="3" spans="1:13">
      <c r="A3" s="430" t="s">
        <v>970</v>
      </c>
      <c r="B3" s="430"/>
      <c r="C3" s="430"/>
      <c r="D3" s="430"/>
      <c r="E3" s="430"/>
      <c r="F3" s="430"/>
      <c r="G3" s="430"/>
      <c r="H3" s="430"/>
      <c r="I3" s="430"/>
    </row>
    <row r="4" spans="1:13">
      <c r="A4" s="150"/>
      <c r="B4" s="150"/>
      <c r="C4" s="150"/>
      <c r="D4" s="150"/>
      <c r="E4" s="150"/>
      <c r="F4" s="150"/>
      <c r="G4" s="150"/>
      <c r="H4" s="150"/>
      <c r="I4" s="150"/>
    </row>
    <row r="5" spans="1:13" s="20" customFormat="1" ht="18">
      <c r="A5" s="427" t="s">
        <v>1074</v>
      </c>
      <c r="B5" s="427"/>
      <c r="C5" s="427"/>
      <c r="D5" s="427"/>
      <c r="E5" s="427"/>
      <c r="F5" s="427"/>
    </row>
    <row r="6" spans="1:13" s="164" customFormat="1">
      <c r="A6" s="430" t="s">
        <v>1043</v>
      </c>
      <c r="B6" s="430"/>
      <c r="C6" s="430"/>
      <c r="D6" s="430"/>
      <c r="E6" s="430"/>
      <c r="F6" s="430"/>
      <c r="G6" s="430"/>
      <c r="H6" s="430"/>
      <c r="I6" s="430"/>
      <c r="J6" s="430"/>
      <c r="K6" s="430"/>
      <c r="L6" s="430"/>
      <c r="M6" s="136"/>
    </row>
    <row r="7" spans="1:13" ht="45" customHeight="1">
      <c r="A7" s="21"/>
      <c r="B7" s="441" t="s">
        <v>220</v>
      </c>
      <c r="C7" s="441"/>
      <c r="D7" s="441" t="s">
        <v>221</v>
      </c>
      <c r="E7" s="441"/>
    </row>
    <row r="8" spans="1:13" ht="75">
      <c r="A8" s="22" t="s">
        <v>984</v>
      </c>
      <c r="B8" s="23" t="s">
        <v>983</v>
      </c>
      <c r="C8" s="354" t="s">
        <v>1849</v>
      </c>
      <c r="D8" s="23" t="s">
        <v>983</v>
      </c>
      <c r="E8" s="354" t="s">
        <v>1849</v>
      </c>
    </row>
    <row r="9" spans="1:13">
      <c r="A9" s="36" t="s">
        <v>1</v>
      </c>
      <c r="B9" s="157" t="s">
        <v>151</v>
      </c>
      <c r="C9" s="519"/>
      <c r="D9" s="157" t="s">
        <v>12</v>
      </c>
      <c r="E9" s="519"/>
    </row>
    <row r="10" spans="1:13">
      <c r="A10" s="37" t="s">
        <v>66</v>
      </c>
      <c r="B10" s="28" t="s">
        <v>175</v>
      </c>
      <c r="C10" s="520"/>
      <c r="D10" s="28" t="s">
        <v>175</v>
      </c>
      <c r="E10" s="520"/>
    </row>
    <row r="11" spans="1:13">
      <c r="A11" s="37" t="s">
        <v>67</v>
      </c>
      <c r="B11" s="28" t="s">
        <v>193</v>
      </c>
      <c r="C11" s="520"/>
      <c r="D11" s="28" t="s">
        <v>193</v>
      </c>
      <c r="E11" s="520"/>
    </row>
    <row r="12" spans="1:13">
      <c r="A12" s="37" t="s">
        <v>68</v>
      </c>
      <c r="B12" s="28">
        <v>0</v>
      </c>
      <c r="C12" s="520"/>
      <c r="D12" s="28">
        <v>0</v>
      </c>
      <c r="E12" s="520"/>
    </row>
    <row r="13" spans="1:13">
      <c r="A13" s="37" t="s">
        <v>69</v>
      </c>
      <c r="B13" s="28" t="str">
        <f>"20-05-27T09:30:00"</f>
        <v>20-05-27T09:30:00</v>
      </c>
      <c r="C13" s="520"/>
      <c r="D13" s="28" t="str">
        <f>"20-05-27T09:30:00"</f>
        <v>20-05-27T09:30:00</v>
      </c>
      <c r="E13" s="520"/>
    </row>
    <row r="14" spans="1:13">
      <c r="A14" s="37" t="s">
        <v>70</v>
      </c>
      <c r="B14" s="28" t="str">
        <f>"20-05-27T11:59:59"</f>
        <v>20-05-27T11:59:59</v>
      </c>
      <c r="C14" s="521"/>
      <c r="D14" s="28" t="str">
        <f>"20-05-27T11:59:59"</f>
        <v>20-05-27T11:59:59</v>
      </c>
      <c r="E14" s="521"/>
    </row>
  </sheetData>
  <sheetProtection algorithmName="SHA-512" hashValue="UrmV3oOOhSVmnzrH/SEcaLoDM+gLwgLPcgQtT87xmiEUZoBHL2X0CPl6uMta44l7oL0/bp+TFHxLP5frTwnUEg==" saltValue="SO9fdFVqbUPKg2xWj1Tlc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I13" sqref="I13"/>
    </sheetView>
  </sheetViews>
  <sheetFormatPr defaultRowHeight="15.75"/>
  <cols>
    <col min="1" max="1" width="13.7109375" style="27" bestFit="1" customWidth="1"/>
    <col min="2" max="2" width="16.140625" style="27" bestFit="1" customWidth="1"/>
    <col min="3" max="3" width="25.7109375" style="27" customWidth="1"/>
    <col min="4" max="4" width="16.140625" style="27" bestFit="1" customWidth="1"/>
    <col min="5" max="5" width="25.7109375" style="27" customWidth="1"/>
    <col min="6" max="6" width="16.140625" style="27" bestFit="1" customWidth="1"/>
    <col min="7" max="7" width="25.7109375" style="27" customWidth="1"/>
    <col min="8" max="8" width="16.85546875" style="27" bestFit="1" customWidth="1"/>
    <col min="9" max="16384" width="9.140625" style="27"/>
  </cols>
  <sheetData>
    <row r="1" spans="1:13" s="226" customFormat="1" ht="18">
      <c r="A1" s="427" t="s">
        <v>1042</v>
      </c>
      <c r="B1" s="427"/>
      <c r="C1" s="427"/>
      <c r="D1" s="427"/>
      <c r="E1" s="427"/>
      <c r="F1" s="427"/>
      <c r="G1" s="427"/>
      <c r="H1" s="427"/>
      <c r="I1" s="427"/>
      <c r="J1" s="427"/>
    </row>
    <row r="2" spans="1:13">
      <c r="A2" s="430" t="s">
        <v>1044</v>
      </c>
      <c r="B2" s="430"/>
      <c r="C2" s="430"/>
      <c r="D2" s="430"/>
      <c r="E2" s="430"/>
      <c r="F2" s="430"/>
      <c r="G2" s="430"/>
      <c r="H2" s="430"/>
      <c r="I2" s="430"/>
    </row>
    <row r="3" spans="1:13">
      <c r="A3" s="430" t="s">
        <v>970</v>
      </c>
      <c r="B3" s="430"/>
      <c r="C3" s="430"/>
      <c r="D3" s="430"/>
      <c r="E3" s="430"/>
      <c r="F3" s="430"/>
      <c r="G3" s="430"/>
      <c r="H3" s="430"/>
      <c r="I3" s="430"/>
    </row>
    <row r="4" spans="1:13">
      <c r="A4" s="150"/>
      <c r="B4" s="150"/>
      <c r="C4" s="150"/>
      <c r="D4" s="150"/>
      <c r="E4" s="150"/>
      <c r="F4" s="150"/>
      <c r="G4" s="150"/>
      <c r="H4" s="150"/>
      <c r="I4" s="150"/>
    </row>
    <row r="5" spans="1:13" s="20" customFormat="1" ht="18">
      <c r="A5" s="427" t="s">
        <v>1075</v>
      </c>
      <c r="B5" s="427"/>
      <c r="C5" s="427"/>
      <c r="D5" s="427"/>
      <c r="E5" s="427"/>
      <c r="F5" s="427"/>
    </row>
    <row r="6" spans="1:13" s="20" customFormat="1" ht="18">
      <c r="A6" s="235" t="s">
        <v>1140</v>
      </c>
      <c r="B6" s="148"/>
      <c r="C6" s="148"/>
      <c r="D6" s="148"/>
      <c r="E6" s="148"/>
      <c r="F6" s="148"/>
    </row>
    <row r="7" spans="1:13">
      <c r="A7" s="430" t="s">
        <v>1043</v>
      </c>
      <c r="B7" s="430"/>
      <c r="C7" s="430"/>
      <c r="D7" s="430"/>
      <c r="E7" s="430"/>
      <c r="F7" s="430"/>
      <c r="G7" s="430"/>
      <c r="H7" s="430"/>
      <c r="I7" s="430"/>
      <c r="J7" s="430"/>
      <c r="K7" s="430"/>
      <c r="L7" s="430"/>
      <c r="M7" s="136"/>
    </row>
    <row r="8" spans="1:13" ht="45" customHeight="1">
      <c r="A8" s="21"/>
      <c r="B8" s="441" t="s">
        <v>220</v>
      </c>
      <c r="C8" s="441"/>
      <c r="D8" s="441" t="s">
        <v>221</v>
      </c>
      <c r="E8" s="441"/>
      <c r="F8" s="441" t="s">
        <v>222</v>
      </c>
      <c r="G8" s="441"/>
    </row>
    <row r="9" spans="1:13" ht="75">
      <c r="A9" s="37" t="s">
        <v>1000</v>
      </c>
      <c r="B9" s="23" t="s">
        <v>987</v>
      </c>
      <c r="C9" s="354" t="s">
        <v>1849</v>
      </c>
      <c r="D9" s="23" t="s">
        <v>987</v>
      </c>
      <c r="E9" s="354" t="s">
        <v>1849</v>
      </c>
      <c r="F9" s="23" t="s">
        <v>987</v>
      </c>
      <c r="G9" s="354" t="s">
        <v>1849</v>
      </c>
    </row>
    <row r="10" spans="1:13">
      <c r="A10" s="36" t="s">
        <v>999</v>
      </c>
      <c r="B10" s="34" t="s">
        <v>1889</v>
      </c>
      <c r="C10" s="519"/>
      <c r="D10" s="34" t="s">
        <v>1892</v>
      </c>
      <c r="E10" s="519"/>
      <c r="F10" s="34" t="s">
        <v>1894</v>
      </c>
      <c r="G10" s="519"/>
    </row>
    <row r="11" spans="1:13">
      <c r="A11" s="37" t="s">
        <v>998</v>
      </c>
      <c r="B11" s="29" t="s">
        <v>1890</v>
      </c>
      <c r="C11" s="521"/>
      <c r="D11" s="29" t="s">
        <v>1891</v>
      </c>
      <c r="E11" s="521"/>
      <c r="F11" s="29" t="s">
        <v>1893</v>
      </c>
      <c r="G11" s="521"/>
    </row>
  </sheetData>
  <sheetProtection algorithmName="SHA-512" hashValue="xqnkCRPi/SduCzSZGHN5KWXv++bEl7qb6SEYns/oxcRwp6akVJOLvEXPyQuiCG5JQ/0oaT27FSGVnfRpEmcSQQ==" saltValue="Mc8C5ljVVtgrjnfJb/O9mg==" spinCount="100000" sheet="1" objects="1" scenarios="1"/>
  <mergeCells count="11">
    <mergeCell ref="C10:C11"/>
    <mergeCell ref="G10:G11"/>
    <mergeCell ref="E10:E11"/>
    <mergeCell ref="B8:C8"/>
    <mergeCell ref="D8:E8"/>
    <mergeCell ref="F8:G8"/>
    <mergeCell ref="A1:J1"/>
    <mergeCell ref="A2:I2"/>
    <mergeCell ref="A3:I3"/>
    <mergeCell ref="A5:F5"/>
    <mergeCell ref="A7:L7"/>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205"/>
  <sheetViews>
    <sheetView zoomScale="85" zoomScaleNormal="85" workbookViewId="0">
      <pane xSplit="3" ySplit="7" topLeftCell="D71" activePane="bottomRight" state="frozen"/>
      <selection activeCell="C32" sqref="C32"/>
      <selection pane="topRight" activeCell="C32" sqref="C32"/>
      <selection pane="bottomLeft" activeCell="C32" sqref="C32"/>
      <selection pane="bottomRight" activeCell="B89" sqref="B89"/>
    </sheetView>
  </sheetViews>
  <sheetFormatPr defaultColWidth="91.28515625" defaultRowHeight="15"/>
  <cols>
    <col min="1" max="1" width="13.28515625" style="9" bestFit="1" customWidth="1"/>
    <col min="2" max="2" width="89.7109375" style="9" bestFit="1" customWidth="1"/>
    <col min="3" max="3" width="22.85546875" style="9" bestFit="1" customWidth="1"/>
    <col min="4" max="7" width="15" style="15" bestFit="1" customWidth="1"/>
    <col min="8" max="8" width="16" style="15" bestFit="1" customWidth="1"/>
    <col min="9" max="10" width="15" style="15" bestFit="1" customWidth="1"/>
    <col min="11" max="16384" width="91.28515625" style="7"/>
  </cols>
  <sheetData>
    <row r="1" spans="1:10" s="6" customFormat="1" ht="26.25">
      <c r="A1" s="8" t="s">
        <v>568</v>
      </c>
      <c r="B1" s="9"/>
      <c r="C1" s="9"/>
    </row>
    <row r="2" spans="1:10" s="6" customFormat="1" ht="15.75">
      <c r="A2" s="10"/>
      <c r="B2" s="9"/>
      <c r="C2" s="9"/>
    </row>
    <row r="3" spans="1:10" s="6" customFormat="1">
      <c r="A3" s="11" t="s">
        <v>86</v>
      </c>
      <c r="B3" s="11"/>
      <c r="C3" s="11"/>
    </row>
    <row r="4" spans="1:10" s="139" customFormat="1" ht="16.5">
      <c r="A4" s="146" t="s">
        <v>672</v>
      </c>
      <c r="B4" s="138"/>
      <c r="C4" s="138"/>
    </row>
    <row r="5" spans="1:10" s="139" customFormat="1" ht="16.5">
      <c r="A5" s="146" t="s">
        <v>582</v>
      </c>
      <c r="B5" s="138"/>
      <c r="C5" s="138"/>
    </row>
    <row r="6" spans="1:10" s="6" customFormat="1" ht="15.75" thickBot="1">
      <c r="A6" s="11"/>
      <c r="B6" s="11"/>
      <c r="C6" s="11"/>
    </row>
    <row r="7" spans="1:10" s="14" customFormat="1" ht="75.75" thickBot="1">
      <c r="A7" s="88" t="s">
        <v>89</v>
      </c>
      <c r="B7" s="89" t="s">
        <v>79</v>
      </c>
      <c r="C7" s="89" t="s">
        <v>90</v>
      </c>
      <c r="D7" s="89" t="s">
        <v>570</v>
      </c>
      <c r="E7" s="89" t="s">
        <v>571</v>
      </c>
      <c r="F7" s="89" t="s">
        <v>572</v>
      </c>
      <c r="G7" s="89" t="s">
        <v>573</v>
      </c>
      <c r="H7" s="89" t="s">
        <v>574</v>
      </c>
      <c r="I7" s="89" t="s">
        <v>575</v>
      </c>
      <c r="J7" s="89" t="s">
        <v>1352</v>
      </c>
    </row>
    <row r="8" spans="1:10" s="14" customFormat="1" ht="15.75" thickBot="1">
      <c r="A8" s="414" t="s">
        <v>583</v>
      </c>
      <c r="B8" s="415"/>
      <c r="C8" s="140"/>
      <c r="D8" s="140"/>
      <c r="E8" s="140"/>
      <c r="F8" s="140"/>
      <c r="G8" s="140"/>
      <c r="H8" s="140"/>
      <c r="I8" s="89"/>
      <c r="J8" s="140"/>
    </row>
    <row r="9" spans="1:10" s="111" customFormat="1">
      <c r="A9" s="105">
        <v>1</v>
      </c>
      <c r="B9" s="106" t="s">
        <v>508</v>
      </c>
      <c r="C9" s="107"/>
      <c r="D9" s="108"/>
      <c r="E9" s="109"/>
      <c r="F9" s="110"/>
      <c r="G9" s="109"/>
      <c r="H9" s="110"/>
      <c r="I9" s="109"/>
      <c r="J9" s="109"/>
    </row>
    <row r="10" spans="1:10" s="111" customFormat="1" ht="28.5">
      <c r="A10" s="112">
        <v>1.1000000000000001</v>
      </c>
      <c r="B10" s="113" t="s">
        <v>537</v>
      </c>
      <c r="C10" s="114" t="s">
        <v>87</v>
      </c>
      <c r="D10" s="115" t="s">
        <v>91</v>
      </c>
      <c r="E10" s="115" t="s">
        <v>91</v>
      </c>
      <c r="F10" s="115" t="s">
        <v>91</v>
      </c>
      <c r="G10" s="115" t="s">
        <v>91</v>
      </c>
      <c r="H10" s="115" t="s">
        <v>91</v>
      </c>
      <c r="I10" s="116" t="s">
        <v>91</v>
      </c>
      <c r="J10" s="116" t="s">
        <v>1364</v>
      </c>
    </row>
    <row r="11" spans="1:10" s="111" customFormat="1">
      <c r="A11" s="112"/>
      <c r="B11" s="113"/>
      <c r="C11" s="114"/>
      <c r="D11" s="117"/>
      <c r="E11" s="118"/>
      <c r="F11" s="119"/>
      <c r="G11" s="118"/>
      <c r="H11" s="119"/>
      <c r="I11" s="118"/>
      <c r="J11" s="118"/>
    </row>
    <row r="12" spans="1:10" s="111" customFormat="1">
      <c r="A12" s="112"/>
      <c r="B12" s="120" t="s">
        <v>81</v>
      </c>
      <c r="C12" s="114"/>
      <c r="D12" s="117"/>
      <c r="E12" s="118"/>
      <c r="F12" s="119"/>
      <c r="G12" s="118"/>
      <c r="H12" s="119"/>
      <c r="I12" s="118"/>
      <c r="J12" s="118"/>
    </row>
    <row r="13" spans="1:10" s="111" customFormat="1">
      <c r="A13" s="112"/>
      <c r="B13" s="113" t="s">
        <v>569</v>
      </c>
      <c r="C13" s="114"/>
      <c r="D13" s="117"/>
      <c r="E13" s="118"/>
      <c r="F13" s="119"/>
      <c r="G13" s="118"/>
      <c r="H13" s="119"/>
      <c r="I13" s="118"/>
      <c r="J13" s="118"/>
    </row>
    <row r="14" spans="1:10" s="111" customFormat="1">
      <c r="A14" s="112"/>
      <c r="B14" s="114"/>
      <c r="C14" s="114"/>
      <c r="D14" s="117"/>
      <c r="E14" s="118"/>
      <c r="F14" s="119"/>
      <c r="G14" s="118"/>
      <c r="H14" s="119"/>
      <c r="I14" s="118"/>
      <c r="J14" s="118"/>
    </row>
    <row r="15" spans="1:10" s="111" customFormat="1" ht="28.5">
      <c r="A15" s="112">
        <v>1.2</v>
      </c>
      <c r="B15" s="113" t="s">
        <v>538</v>
      </c>
      <c r="C15" s="114" t="s">
        <v>88</v>
      </c>
      <c r="D15" s="115" t="s">
        <v>91</v>
      </c>
      <c r="E15" s="115" t="s">
        <v>91</v>
      </c>
      <c r="F15" s="115" t="s">
        <v>91</v>
      </c>
      <c r="G15" s="115" t="s">
        <v>91</v>
      </c>
      <c r="H15" s="115" t="s">
        <v>91</v>
      </c>
      <c r="I15" s="116" t="s">
        <v>91</v>
      </c>
      <c r="J15" s="116" t="s">
        <v>1364</v>
      </c>
    </row>
    <row r="16" spans="1:10" s="111" customFormat="1">
      <c r="A16" s="112"/>
      <c r="B16" s="114"/>
      <c r="C16" s="114"/>
      <c r="D16" s="117"/>
      <c r="E16" s="118"/>
      <c r="F16" s="119"/>
      <c r="G16" s="118"/>
      <c r="H16" s="119"/>
      <c r="I16" s="118"/>
      <c r="J16" s="118"/>
    </row>
    <row r="17" spans="1:10" s="111" customFormat="1">
      <c r="A17" s="112"/>
      <c r="B17" s="120" t="s">
        <v>81</v>
      </c>
      <c r="C17" s="114"/>
      <c r="D17" s="117"/>
      <c r="E17" s="118"/>
      <c r="F17" s="119"/>
      <c r="G17" s="118"/>
      <c r="H17" s="119"/>
      <c r="I17" s="118"/>
      <c r="J17" s="118"/>
    </row>
    <row r="18" spans="1:10" s="111" customFormat="1" ht="42.75">
      <c r="A18" s="112"/>
      <c r="B18" s="113" t="s">
        <v>82</v>
      </c>
      <c r="C18" s="114"/>
      <c r="D18" s="117"/>
      <c r="E18" s="118"/>
      <c r="F18" s="119"/>
      <c r="G18" s="118"/>
      <c r="H18" s="119"/>
      <c r="I18" s="118"/>
      <c r="J18" s="118"/>
    </row>
    <row r="19" spans="1:10" s="111" customFormat="1" ht="15.75" thickBot="1">
      <c r="A19" s="121"/>
      <c r="B19" s="122"/>
      <c r="C19" s="122"/>
      <c r="D19" s="123"/>
      <c r="E19" s="124"/>
      <c r="F19" s="125"/>
      <c r="G19" s="124"/>
      <c r="H19" s="125"/>
      <c r="I19" s="124"/>
      <c r="J19" s="124"/>
    </row>
    <row r="20" spans="1:10" s="111" customFormat="1">
      <c r="A20" s="105">
        <v>2</v>
      </c>
      <c r="B20" s="106" t="s">
        <v>509</v>
      </c>
      <c r="C20" s="107"/>
      <c r="D20" s="239"/>
      <c r="E20" s="239"/>
      <c r="F20" s="239"/>
      <c r="G20" s="239"/>
      <c r="H20" s="239"/>
      <c r="I20" s="239"/>
      <c r="J20" s="239"/>
    </row>
    <row r="21" spans="1:10" s="111" customFormat="1">
      <c r="A21" s="126"/>
      <c r="B21" s="127" t="s">
        <v>138</v>
      </c>
      <c r="C21" s="128"/>
      <c r="D21" s="238"/>
      <c r="E21" s="238"/>
      <c r="F21" s="238"/>
      <c r="G21" s="238"/>
      <c r="H21" s="238"/>
      <c r="I21" s="238"/>
      <c r="J21" s="238"/>
    </row>
    <row r="22" spans="1:10" s="111" customFormat="1" ht="28.5">
      <c r="A22" s="112">
        <v>2.1</v>
      </c>
      <c r="B22" s="129" t="s">
        <v>539</v>
      </c>
      <c r="C22" s="114" t="s">
        <v>92</v>
      </c>
      <c r="D22" s="240" t="s">
        <v>149</v>
      </c>
      <c r="E22" s="240" t="s">
        <v>117</v>
      </c>
      <c r="F22" s="240" t="s">
        <v>117</v>
      </c>
      <c r="G22" s="238" t="s">
        <v>93</v>
      </c>
      <c r="H22" s="238" t="s">
        <v>93</v>
      </c>
      <c r="I22" s="238" t="s">
        <v>93</v>
      </c>
      <c r="J22" s="238" t="s">
        <v>93</v>
      </c>
    </row>
    <row r="23" spans="1:10" s="111" customFormat="1">
      <c r="A23" s="112"/>
      <c r="B23" s="129"/>
      <c r="C23" s="114"/>
      <c r="D23" s="238"/>
      <c r="E23" s="238"/>
      <c r="F23" s="238"/>
      <c r="G23" s="238"/>
      <c r="H23" s="238"/>
      <c r="I23" s="238"/>
      <c r="J23" s="238"/>
    </row>
    <row r="24" spans="1:10" s="111" customFormat="1" ht="28.5">
      <c r="A24" s="112">
        <v>2.2000000000000002</v>
      </c>
      <c r="B24" s="113" t="s">
        <v>540</v>
      </c>
      <c r="C24" s="114" t="s">
        <v>118</v>
      </c>
      <c r="D24" s="240" t="s">
        <v>1218</v>
      </c>
      <c r="E24" s="240" t="s">
        <v>1218</v>
      </c>
      <c r="F24" s="240" t="s">
        <v>1218</v>
      </c>
      <c r="G24" s="238" t="s">
        <v>795</v>
      </c>
      <c r="H24" s="238" t="s">
        <v>795</v>
      </c>
      <c r="I24" s="238" t="s">
        <v>795</v>
      </c>
      <c r="J24" s="238" t="s">
        <v>795</v>
      </c>
    </row>
    <row r="25" spans="1:10" s="111" customFormat="1" ht="57">
      <c r="A25" s="112"/>
      <c r="B25" s="114" t="s">
        <v>541</v>
      </c>
      <c r="C25" s="114"/>
      <c r="D25" s="238"/>
      <c r="E25" s="238"/>
      <c r="F25" s="238"/>
      <c r="G25" s="238"/>
      <c r="H25" s="238"/>
      <c r="I25" s="238"/>
      <c r="J25" s="238"/>
    </row>
    <row r="26" spans="1:10" s="111" customFormat="1">
      <c r="A26" s="112"/>
      <c r="B26" s="114"/>
      <c r="C26" s="114"/>
      <c r="D26" s="238"/>
      <c r="E26" s="238"/>
      <c r="F26" s="238"/>
      <c r="G26" s="238"/>
      <c r="H26" s="238"/>
      <c r="I26" s="238"/>
      <c r="J26" s="238"/>
    </row>
    <row r="27" spans="1:10" s="111" customFormat="1" ht="28.5">
      <c r="A27" s="112">
        <v>2.2999999999999998</v>
      </c>
      <c r="B27" s="129" t="s">
        <v>542</v>
      </c>
      <c r="C27" s="114" t="s">
        <v>119</v>
      </c>
      <c r="D27" s="240" t="s">
        <v>796</v>
      </c>
      <c r="E27" s="240" t="s">
        <v>796</v>
      </c>
      <c r="F27" s="240" t="s">
        <v>796</v>
      </c>
      <c r="G27" s="238" t="s">
        <v>795</v>
      </c>
      <c r="H27" s="238" t="s">
        <v>795</v>
      </c>
      <c r="I27" s="238" t="s">
        <v>795</v>
      </c>
      <c r="J27" s="238" t="s">
        <v>795</v>
      </c>
    </row>
    <row r="28" spans="1:10" s="111" customFormat="1">
      <c r="A28" s="112"/>
      <c r="B28" s="129"/>
      <c r="C28" s="114"/>
      <c r="D28" s="238"/>
      <c r="E28" s="238"/>
      <c r="F28" s="238"/>
      <c r="G28" s="238"/>
      <c r="H28" s="238"/>
      <c r="I28" s="238"/>
      <c r="J28" s="238"/>
    </row>
    <row r="29" spans="1:10" s="111" customFormat="1" ht="28.5">
      <c r="A29" s="112">
        <v>2.4</v>
      </c>
      <c r="B29" s="129" t="s">
        <v>543</v>
      </c>
      <c r="C29" s="114" t="s">
        <v>120</v>
      </c>
      <c r="D29" s="240" t="s">
        <v>797</v>
      </c>
      <c r="E29" s="240" t="s">
        <v>797</v>
      </c>
      <c r="F29" s="240" t="s">
        <v>797</v>
      </c>
      <c r="G29" s="238" t="s">
        <v>795</v>
      </c>
      <c r="H29" s="238" t="s">
        <v>795</v>
      </c>
      <c r="I29" s="238" t="s">
        <v>795</v>
      </c>
      <c r="J29" s="238" t="s">
        <v>795</v>
      </c>
    </row>
    <row r="30" spans="1:10" s="111" customFormat="1">
      <c r="A30" s="112"/>
      <c r="B30" s="129"/>
      <c r="C30" s="114"/>
      <c r="D30" s="238"/>
      <c r="E30" s="238"/>
      <c r="F30" s="238"/>
      <c r="G30" s="238"/>
      <c r="H30" s="238"/>
      <c r="I30" s="238"/>
      <c r="J30" s="238"/>
    </row>
    <row r="31" spans="1:10" s="111" customFormat="1" ht="28.5">
      <c r="A31" s="112">
        <v>2.5</v>
      </c>
      <c r="B31" s="129" t="s">
        <v>544</v>
      </c>
      <c r="C31" s="114" t="s">
        <v>121</v>
      </c>
      <c r="D31" s="240" t="s">
        <v>798</v>
      </c>
      <c r="E31" s="240" t="s">
        <v>798</v>
      </c>
      <c r="F31" s="240" t="s">
        <v>798</v>
      </c>
      <c r="G31" s="238" t="s">
        <v>795</v>
      </c>
      <c r="H31" s="238" t="s">
        <v>795</v>
      </c>
      <c r="I31" s="238" t="s">
        <v>795</v>
      </c>
      <c r="J31" s="238" t="s">
        <v>795</v>
      </c>
    </row>
    <row r="32" spans="1:10" s="111" customFormat="1">
      <c r="A32" s="112"/>
      <c r="B32" s="129"/>
      <c r="C32" s="114"/>
      <c r="D32" s="238"/>
      <c r="E32" s="238"/>
      <c r="F32" s="238"/>
      <c r="G32" s="238"/>
      <c r="H32" s="238"/>
      <c r="I32" s="238"/>
      <c r="J32" s="238"/>
    </row>
    <row r="33" spans="1:10" s="111" customFormat="1" ht="28.5">
      <c r="A33" s="112">
        <v>2.6</v>
      </c>
      <c r="B33" s="129" t="s">
        <v>545</v>
      </c>
      <c r="C33" s="114" t="s">
        <v>122</v>
      </c>
      <c r="D33" s="240" t="s">
        <v>799</v>
      </c>
      <c r="E33" s="240" t="s">
        <v>799</v>
      </c>
      <c r="F33" s="240" t="s">
        <v>799</v>
      </c>
      <c r="G33" s="238" t="s">
        <v>795</v>
      </c>
      <c r="H33" s="238" t="s">
        <v>795</v>
      </c>
      <c r="I33" s="238" t="s">
        <v>795</v>
      </c>
      <c r="J33" s="238" t="s">
        <v>795</v>
      </c>
    </row>
    <row r="34" spans="1:10" s="111" customFormat="1">
      <c r="A34" s="112"/>
      <c r="B34" s="129"/>
      <c r="C34" s="114"/>
      <c r="D34" s="238"/>
      <c r="E34" s="238"/>
      <c r="F34" s="238"/>
      <c r="G34" s="238"/>
      <c r="H34" s="238"/>
      <c r="I34" s="238"/>
      <c r="J34" s="238"/>
    </row>
    <row r="35" spans="1:10" s="111" customFormat="1" ht="28.5">
      <c r="A35" s="112">
        <v>2.7</v>
      </c>
      <c r="B35" s="129" t="s">
        <v>546</v>
      </c>
      <c r="C35" s="114" t="s">
        <v>127</v>
      </c>
      <c r="D35" s="240" t="s">
        <v>800</v>
      </c>
      <c r="E35" s="240" t="s">
        <v>800</v>
      </c>
      <c r="F35" s="238" t="s">
        <v>795</v>
      </c>
      <c r="G35" s="238" t="s">
        <v>795</v>
      </c>
      <c r="H35" s="238" t="s">
        <v>795</v>
      </c>
      <c r="I35" s="238" t="s">
        <v>795</v>
      </c>
      <c r="J35" s="238" t="s">
        <v>795</v>
      </c>
    </row>
    <row r="36" spans="1:10" s="111" customFormat="1">
      <c r="A36" s="112"/>
      <c r="B36" s="129"/>
      <c r="C36" s="114"/>
      <c r="D36" s="238"/>
      <c r="E36" s="238"/>
      <c r="F36" s="238"/>
      <c r="G36" s="238"/>
      <c r="H36" s="238"/>
      <c r="I36" s="238"/>
      <c r="J36" s="238"/>
    </row>
    <row r="37" spans="1:10" s="111" customFormat="1" ht="28.5">
      <c r="A37" s="112">
        <v>2.8</v>
      </c>
      <c r="B37" s="129" t="s">
        <v>547</v>
      </c>
      <c r="C37" s="114" t="s">
        <v>128</v>
      </c>
      <c r="D37" s="240" t="s">
        <v>801</v>
      </c>
      <c r="E37" s="240" t="s">
        <v>801</v>
      </c>
      <c r="F37" s="238" t="s">
        <v>795</v>
      </c>
      <c r="G37" s="238" t="s">
        <v>795</v>
      </c>
      <c r="H37" s="238" t="s">
        <v>795</v>
      </c>
      <c r="I37" s="238" t="s">
        <v>795</v>
      </c>
      <c r="J37" s="238" t="s">
        <v>795</v>
      </c>
    </row>
    <row r="38" spans="1:10" s="111" customFormat="1">
      <c r="A38" s="112"/>
      <c r="B38" s="129"/>
      <c r="C38" s="114"/>
      <c r="D38" s="238"/>
      <c r="E38" s="238"/>
      <c r="F38" s="238"/>
      <c r="G38" s="238"/>
      <c r="H38" s="238"/>
      <c r="I38" s="238"/>
      <c r="J38" s="238"/>
    </row>
    <row r="39" spans="1:10" s="111" customFormat="1" ht="28.5">
      <c r="A39" s="112">
        <v>2.9</v>
      </c>
      <c r="B39" s="129" t="s">
        <v>548</v>
      </c>
      <c r="C39" s="114" t="s">
        <v>129</v>
      </c>
      <c r="D39" s="240" t="s">
        <v>802</v>
      </c>
      <c r="E39" s="240" t="s">
        <v>802</v>
      </c>
      <c r="F39" s="240" t="s">
        <v>802</v>
      </c>
      <c r="G39" s="238" t="s">
        <v>795</v>
      </c>
      <c r="H39" s="238" t="s">
        <v>795</v>
      </c>
      <c r="I39" s="238" t="s">
        <v>795</v>
      </c>
      <c r="J39" s="238" t="s">
        <v>795</v>
      </c>
    </row>
    <row r="40" spans="1:10" s="111" customFormat="1">
      <c r="A40" s="112"/>
      <c r="B40" s="129"/>
      <c r="C40" s="114"/>
      <c r="D40" s="238"/>
      <c r="E40" s="238"/>
      <c r="F40" s="238"/>
      <c r="G40" s="238"/>
      <c r="H40" s="238"/>
      <c r="I40" s="238"/>
      <c r="J40" s="238"/>
    </row>
    <row r="41" spans="1:10" s="111" customFormat="1" ht="71.25">
      <c r="A41" s="131" t="s">
        <v>139</v>
      </c>
      <c r="B41" s="129" t="s">
        <v>549</v>
      </c>
      <c r="C41" s="114" t="s">
        <v>130</v>
      </c>
      <c r="D41" s="240" t="s">
        <v>803</v>
      </c>
      <c r="E41" s="240" t="s">
        <v>803</v>
      </c>
      <c r="F41" s="240" t="s">
        <v>803</v>
      </c>
      <c r="G41" s="238" t="s">
        <v>795</v>
      </c>
      <c r="H41" s="238" t="s">
        <v>795</v>
      </c>
      <c r="I41" s="238" t="s">
        <v>795</v>
      </c>
      <c r="J41" s="238" t="s">
        <v>795</v>
      </c>
    </row>
    <row r="42" spans="1:10" s="111" customFormat="1">
      <c r="A42" s="112"/>
      <c r="B42" s="129"/>
      <c r="C42" s="114"/>
      <c r="D42" s="238"/>
      <c r="E42" s="238"/>
      <c r="F42" s="238"/>
      <c r="G42" s="238"/>
      <c r="H42" s="238"/>
      <c r="I42" s="238"/>
      <c r="J42" s="238"/>
    </row>
    <row r="43" spans="1:10" s="111" customFormat="1" ht="28.5">
      <c r="A43" s="112">
        <v>2.11</v>
      </c>
      <c r="B43" s="129" t="s">
        <v>550</v>
      </c>
      <c r="C43" s="114" t="s">
        <v>131</v>
      </c>
      <c r="D43" s="240" t="s">
        <v>804</v>
      </c>
      <c r="E43" s="240" t="s">
        <v>804</v>
      </c>
      <c r="F43" s="240" t="s">
        <v>804</v>
      </c>
      <c r="G43" s="238" t="s">
        <v>795</v>
      </c>
      <c r="H43" s="238" t="s">
        <v>795</v>
      </c>
      <c r="I43" s="238" t="s">
        <v>795</v>
      </c>
      <c r="J43" s="238" t="s">
        <v>795</v>
      </c>
    </row>
    <row r="44" spans="1:10" s="111" customFormat="1">
      <c r="A44" s="112"/>
      <c r="B44" s="129"/>
      <c r="C44" s="114"/>
      <c r="D44" s="238"/>
      <c r="E44" s="238"/>
      <c r="F44" s="238"/>
      <c r="G44" s="238"/>
      <c r="H44" s="238"/>
      <c r="I44" s="238"/>
      <c r="J44" s="238"/>
    </row>
    <row r="45" spans="1:10" s="111" customFormat="1" ht="42.75">
      <c r="A45" s="112">
        <v>2.12</v>
      </c>
      <c r="B45" s="129" t="s">
        <v>551</v>
      </c>
      <c r="C45" s="114" t="s">
        <v>132</v>
      </c>
      <c r="D45" s="240" t="s">
        <v>805</v>
      </c>
      <c r="E45" s="240" t="s">
        <v>805</v>
      </c>
      <c r="F45" s="238" t="s">
        <v>795</v>
      </c>
      <c r="G45" s="238" t="s">
        <v>795</v>
      </c>
      <c r="H45" s="238" t="s">
        <v>795</v>
      </c>
      <c r="I45" s="238" t="s">
        <v>795</v>
      </c>
      <c r="J45" s="238" t="s">
        <v>795</v>
      </c>
    </row>
    <row r="46" spans="1:10" s="111" customFormat="1">
      <c r="A46" s="112"/>
      <c r="B46" s="129"/>
      <c r="C46" s="114"/>
      <c r="D46" s="238"/>
      <c r="E46" s="238"/>
      <c r="F46" s="130"/>
      <c r="G46" s="238"/>
      <c r="H46" s="238"/>
      <c r="I46" s="238"/>
      <c r="J46" s="238"/>
    </row>
    <row r="47" spans="1:10" s="111" customFormat="1" ht="28.5">
      <c r="A47" s="112">
        <v>2.13</v>
      </c>
      <c r="B47" s="129" t="s">
        <v>552</v>
      </c>
      <c r="C47" s="114" t="s">
        <v>133</v>
      </c>
      <c r="D47" s="240" t="s">
        <v>806</v>
      </c>
      <c r="E47" s="240" t="s">
        <v>806</v>
      </c>
      <c r="F47" s="238" t="s">
        <v>795</v>
      </c>
      <c r="G47" s="238" t="s">
        <v>795</v>
      </c>
      <c r="H47" s="238" t="s">
        <v>795</v>
      </c>
      <c r="I47" s="238" t="s">
        <v>795</v>
      </c>
      <c r="J47" s="238" t="s">
        <v>795</v>
      </c>
    </row>
    <row r="48" spans="1:10" s="111" customFormat="1">
      <c r="A48" s="112"/>
      <c r="B48" s="129"/>
      <c r="C48" s="114"/>
      <c r="D48" s="238"/>
      <c r="E48" s="238"/>
      <c r="F48" s="238"/>
      <c r="G48" s="238"/>
      <c r="H48" s="238"/>
      <c r="I48" s="238"/>
      <c r="J48" s="238"/>
    </row>
    <row r="49" spans="1:10" s="111" customFormat="1" ht="28.5">
      <c r="A49" s="112">
        <v>2.14</v>
      </c>
      <c r="B49" s="113" t="s">
        <v>1354</v>
      </c>
      <c r="C49" s="114" t="s">
        <v>134</v>
      </c>
      <c r="D49" s="240" t="s">
        <v>807</v>
      </c>
      <c r="E49" s="240" t="s">
        <v>807</v>
      </c>
      <c r="F49" s="238" t="s">
        <v>795</v>
      </c>
      <c r="G49" s="238" t="s">
        <v>795</v>
      </c>
      <c r="H49" s="238" t="s">
        <v>795</v>
      </c>
      <c r="I49" s="238" t="s">
        <v>795</v>
      </c>
      <c r="J49" s="238" t="s">
        <v>795</v>
      </c>
    </row>
    <row r="50" spans="1:10" s="111" customFormat="1">
      <c r="A50" s="112"/>
      <c r="B50" s="114"/>
      <c r="C50" s="114"/>
      <c r="D50" s="238"/>
      <c r="E50" s="238"/>
      <c r="F50" s="238"/>
      <c r="G50" s="238"/>
      <c r="H50" s="238"/>
      <c r="I50" s="238"/>
      <c r="J50" s="238"/>
    </row>
    <row r="51" spans="1:10" s="111" customFormat="1" ht="28.5">
      <c r="A51" s="112">
        <v>2.15</v>
      </c>
      <c r="B51" s="129" t="s">
        <v>553</v>
      </c>
      <c r="C51" s="114" t="s">
        <v>135</v>
      </c>
      <c r="D51" s="240" t="s">
        <v>808</v>
      </c>
      <c r="E51" s="240" t="s">
        <v>808</v>
      </c>
      <c r="F51" s="238" t="s">
        <v>795</v>
      </c>
      <c r="G51" s="238" t="s">
        <v>795</v>
      </c>
      <c r="H51" s="238" t="s">
        <v>795</v>
      </c>
      <c r="I51" s="238" t="s">
        <v>795</v>
      </c>
      <c r="J51" s="238" t="s">
        <v>795</v>
      </c>
    </row>
    <row r="52" spans="1:10" s="111" customFormat="1">
      <c r="A52" s="112"/>
      <c r="B52" s="129"/>
      <c r="C52" s="114"/>
      <c r="D52" s="238"/>
      <c r="E52" s="238"/>
      <c r="F52" s="238"/>
      <c r="G52" s="238"/>
      <c r="H52" s="238"/>
      <c r="I52" s="238"/>
      <c r="J52" s="238"/>
    </row>
    <row r="53" spans="1:10" s="111" customFormat="1" ht="28.5">
      <c r="A53" s="112">
        <v>2.16</v>
      </c>
      <c r="B53" s="129" t="s">
        <v>554</v>
      </c>
      <c r="C53" s="114" t="s">
        <v>136</v>
      </c>
      <c r="D53" s="238" t="s">
        <v>795</v>
      </c>
      <c r="E53" s="238" t="s">
        <v>795</v>
      </c>
      <c r="F53" s="238" t="s">
        <v>795</v>
      </c>
      <c r="G53" s="240" t="s">
        <v>809</v>
      </c>
      <c r="H53" s="238" t="s">
        <v>795</v>
      </c>
      <c r="I53" s="238" t="s">
        <v>795</v>
      </c>
      <c r="J53" s="238" t="s">
        <v>795</v>
      </c>
    </row>
    <row r="54" spans="1:10" s="111" customFormat="1">
      <c r="A54" s="112"/>
      <c r="B54" s="129"/>
      <c r="C54" s="114"/>
      <c r="D54" s="238"/>
      <c r="E54" s="238"/>
      <c r="F54" s="238"/>
      <c r="G54" s="238"/>
      <c r="H54" s="238"/>
      <c r="I54" s="238"/>
      <c r="J54" s="238"/>
    </row>
    <row r="55" spans="1:10" s="111" customFormat="1" ht="28.5">
      <c r="A55" s="112">
        <v>2.17</v>
      </c>
      <c r="B55" s="113" t="s">
        <v>555</v>
      </c>
      <c r="C55" s="114" t="s">
        <v>137</v>
      </c>
      <c r="D55" s="238" t="s">
        <v>795</v>
      </c>
      <c r="E55" s="238" t="s">
        <v>795</v>
      </c>
      <c r="F55" s="238" t="s">
        <v>795</v>
      </c>
      <c r="G55" s="240" t="s">
        <v>810</v>
      </c>
      <c r="H55" s="238" t="s">
        <v>795</v>
      </c>
      <c r="I55" s="238" t="s">
        <v>795</v>
      </c>
      <c r="J55" s="238" t="s">
        <v>795</v>
      </c>
    </row>
    <row r="56" spans="1:10" s="111" customFormat="1">
      <c r="A56" s="112"/>
      <c r="B56" s="114"/>
      <c r="C56" s="114"/>
      <c r="D56" s="238"/>
      <c r="E56" s="238"/>
      <c r="F56" s="238"/>
      <c r="G56" s="238"/>
      <c r="H56" s="238"/>
      <c r="I56" s="238"/>
      <c r="J56" s="238"/>
    </row>
    <row r="57" spans="1:10" s="111" customFormat="1">
      <c r="A57" s="112"/>
      <c r="B57" s="127" t="s">
        <v>141</v>
      </c>
      <c r="C57" s="114"/>
      <c r="D57" s="238"/>
      <c r="E57" s="238"/>
      <c r="F57" s="238"/>
      <c r="G57" s="238"/>
      <c r="H57" s="238"/>
      <c r="I57" s="238"/>
      <c r="J57" s="238"/>
    </row>
    <row r="58" spans="1:10" s="111" customFormat="1">
      <c r="A58" s="112">
        <v>2.1800000000000002</v>
      </c>
      <c r="B58" s="114" t="s">
        <v>556</v>
      </c>
      <c r="C58" s="114" t="s">
        <v>146</v>
      </c>
      <c r="D58" s="238" t="s">
        <v>811</v>
      </c>
      <c r="E58" s="238" t="s">
        <v>811</v>
      </c>
      <c r="F58" s="238" t="s">
        <v>811</v>
      </c>
      <c r="G58" s="238" t="s">
        <v>795</v>
      </c>
      <c r="H58" s="238" t="s">
        <v>811</v>
      </c>
      <c r="I58" s="238" t="s">
        <v>811</v>
      </c>
      <c r="J58" s="238" t="s">
        <v>795</v>
      </c>
    </row>
    <row r="59" spans="1:10" s="111" customFormat="1">
      <c r="A59" s="112"/>
      <c r="B59" s="114" t="s">
        <v>142</v>
      </c>
      <c r="C59" s="114" t="s">
        <v>147</v>
      </c>
      <c r="D59" s="238" t="s">
        <v>795</v>
      </c>
      <c r="E59" s="238" t="s">
        <v>795</v>
      </c>
      <c r="F59" s="240" t="s">
        <v>812</v>
      </c>
      <c r="G59" s="238" t="s">
        <v>795</v>
      </c>
      <c r="H59" s="238" t="s">
        <v>795</v>
      </c>
      <c r="I59" s="238"/>
      <c r="J59" s="238" t="s">
        <v>795</v>
      </c>
    </row>
    <row r="60" spans="1:10" s="111" customFormat="1">
      <c r="A60" s="112"/>
      <c r="B60" s="114"/>
      <c r="C60" s="114"/>
      <c r="D60" s="238" t="s">
        <v>795</v>
      </c>
      <c r="E60" s="238" t="s">
        <v>795</v>
      </c>
      <c r="F60" s="238" t="s">
        <v>795</v>
      </c>
      <c r="G60" s="238" t="s">
        <v>795</v>
      </c>
      <c r="H60" s="238" t="s">
        <v>795</v>
      </c>
      <c r="I60" s="240" t="s">
        <v>376</v>
      </c>
      <c r="J60" s="238" t="s">
        <v>795</v>
      </c>
    </row>
    <row r="61" spans="1:10" s="111" customFormat="1">
      <c r="A61" s="112"/>
      <c r="B61" s="113" t="s">
        <v>557</v>
      </c>
      <c r="C61" s="114"/>
      <c r="D61" s="240" t="s">
        <v>813</v>
      </c>
      <c r="E61" s="240" t="s">
        <v>813</v>
      </c>
      <c r="F61" s="238" t="s">
        <v>795</v>
      </c>
      <c r="G61" s="238" t="s">
        <v>795</v>
      </c>
      <c r="H61" s="112"/>
      <c r="I61" s="132"/>
      <c r="J61" s="238" t="s">
        <v>795</v>
      </c>
    </row>
    <row r="62" spans="1:10" s="111" customFormat="1">
      <c r="A62" s="112"/>
      <c r="B62" s="114" t="s">
        <v>143</v>
      </c>
      <c r="C62" s="114"/>
      <c r="D62" s="238"/>
      <c r="E62" s="238"/>
      <c r="F62" s="112"/>
      <c r="G62" s="238"/>
      <c r="H62" s="112"/>
      <c r="I62" s="132"/>
      <c r="J62" s="238"/>
    </row>
    <row r="63" spans="1:10" s="111" customFormat="1">
      <c r="A63" s="112"/>
      <c r="B63" s="114"/>
      <c r="C63" s="114"/>
      <c r="D63" s="238"/>
      <c r="E63" s="238"/>
      <c r="F63" s="112"/>
      <c r="G63" s="238"/>
      <c r="H63" s="132"/>
      <c r="I63" s="132"/>
      <c r="J63" s="238"/>
    </row>
    <row r="64" spans="1:10" s="111" customFormat="1">
      <c r="A64" s="112"/>
      <c r="B64" s="113" t="s">
        <v>558</v>
      </c>
      <c r="C64" s="114"/>
      <c r="D64" s="240" t="s">
        <v>814</v>
      </c>
      <c r="E64" s="238" t="s">
        <v>795</v>
      </c>
      <c r="F64" s="238" t="s">
        <v>795</v>
      </c>
      <c r="G64" s="238" t="s">
        <v>795</v>
      </c>
      <c r="H64" s="240" t="s">
        <v>432</v>
      </c>
      <c r="I64" s="238" t="s">
        <v>795</v>
      </c>
      <c r="J64" s="238" t="s">
        <v>795</v>
      </c>
    </row>
    <row r="65" spans="1:10" s="111" customFormat="1">
      <c r="A65" s="112"/>
      <c r="B65" s="114" t="s">
        <v>144</v>
      </c>
      <c r="C65" s="114"/>
      <c r="D65" s="238"/>
      <c r="E65" s="238"/>
      <c r="F65" s="112"/>
      <c r="G65" s="238"/>
      <c r="H65" s="132"/>
      <c r="I65" s="132"/>
      <c r="J65" s="238"/>
    </row>
    <row r="66" spans="1:10" s="111" customFormat="1">
      <c r="A66" s="112"/>
      <c r="B66" s="114" t="s">
        <v>145</v>
      </c>
      <c r="C66" s="114"/>
      <c r="D66" s="238"/>
      <c r="E66" s="238"/>
      <c r="F66" s="112"/>
      <c r="G66" s="238"/>
      <c r="H66" s="132"/>
      <c r="I66" s="132"/>
      <c r="J66" s="238"/>
    </row>
    <row r="67" spans="1:10" s="111" customFormat="1">
      <c r="A67" s="112"/>
      <c r="B67" s="114"/>
      <c r="C67" s="114"/>
      <c r="D67" s="238"/>
      <c r="E67" s="238"/>
      <c r="F67" s="238"/>
      <c r="G67" s="238"/>
      <c r="H67" s="238"/>
      <c r="I67" s="238"/>
      <c r="J67" s="238"/>
    </row>
    <row r="68" spans="1:10" s="111" customFormat="1" ht="28.5">
      <c r="A68" s="112">
        <v>2.19</v>
      </c>
      <c r="B68" s="113" t="s">
        <v>559</v>
      </c>
      <c r="C68" s="114" t="s">
        <v>123</v>
      </c>
      <c r="D68" s="240" t="s">
        <v>815</v>
      </c>
      <c r="E68" s="240" t="s">
        <v>815</v>
      </c>
      <c r="F68" s="240" t="s">
        <v>815</v>
      </c>
      <c r="G68" s="238" t="s">
        <v>795</v>
      </c>
      <c r="H68" s="238" t="s">
        <v>93</v>
      </c>
      <c r="I68" s="238" t="s">
        <v>93</v>
      </c>
      <c r="J68" s="238" t="s">
        <v>795</v>
      </c>
    </row>
    <row r="69" spans="1:10" s="111" customFormat="1">
      <c r="A69" s="112"/>
      <c r="B69" s="114"/>
      <c r="C69" s="114"/>
      <c r="D69" s="238"/>
      <c r="E69" s="238"/>
      <c r="F69" s="238"/>
      <c r="G69" s="238"/>
      <c r="H69" s="238"/>
      <c r="I69" s="238"/>
      <c r="J69" s="238"/>
    </row>
    <row r="70" spans="1:10" s="111" customFormat="1" ht="28.5">
      <c r="A70" s="131" t="s">
        <v>140</v>
      </c>
      <c r="B70" s="129" t="s">
        <v>560</v>
      </c>
      <c r="C70" s="114" t="s">
        <v>124</v>
      </c>
      <c r="D70" s="238" t="s">
        <v>795</v>
      </c>
      <c r="E70" s="238" t="s">
        <v>811</v>
      </c>
      <c r="F70" s="238" t="s">
        <v>811</v>
      </c>
      <c r="G70" s="238" t="s">
        <v>795</v>
      </c>
      <c r="H70" s="238" t="s">
        <v>93</v>
      </c>
      <c r="I70" s="238" t="s">
        <v>93</v>
      </c>
      <c r="J70" s="238" t="s">
        <v>795</v>
      </c>
    </row>
    <row r="71" spans="1:10" s="111" customFormat="1">
      <c r="A71" s="112"/>
      <c r="B71" s="114"/>
      <c r="C71" s="114"/>
      <c r="D71" s="238" t="s">
        <v>795</v>
      </c>
      <c r="E71" s="240" t="s">
        <v>817</v>
      </c>
      <c r="F71" s="240" t="s">
        <v>817</v>
      </c>
      <c r="G71" s="238" t="s">
        <v>795</v>
      </c>
      <c r="H71" s="238" t="s">
        <v>795</v>
      </c>
      <c r="I71" s="238" t="s">
        <v>795</v>
      </c>
      <c r="J71" s="238" t="s">
        <v>795</v>
      </c>
    </row>
    <row r="72" spans="1:10" s="111" customFormat="1">
      <c r="A72" s="112"/>
      <c r="B72" s="129"/>
      <c r="C72" s="114"/>
      <c r="D72" s="238"/>
      <c r="E72" s="238"/>
      <c r="F72" s="238"/>
      <c r="G72" s="238"/>
      <c r="H72" s="238"/>
      <c r="I72" s="238"/>
      <c r="J72" s="238"/>
    </row>
    <row r="73" spans="1:10" s="111" customFormat="1" ht="28.5">
      <c r="A73" s="112">
        <v>2.21</v>
      </c>
      <c r="B73" s="129" t="s">
        <v>561</v>
      </c>
      <c r="C73" s="114" t="s">
        <v>125</v>
      </c>
      <c r="D73" s="238" t="s">
        <v>795</v>
      </c>
      <c r="E73" s="238" t="s">
        <v>811</v>
      </c>
      <c r="F73" s="238" t="s">
        <v>811</v>
      </c>
      <c r="G73" s="238" t="s">
        <v>795</v>
      </c>
      <c r="H73" s="238" t="s">
        <v>93</v>
      </c>
      <c r="I73" s="238" t="s">
        <v>93</v>
      </c>
      <c r="J73" s="238" t="s">
        <v>795</v>
      </c>
    </row>
    <row r="74" spans="1:10" s="111" customFormat="1">
      <c r="A74" s="112"/>
      <c r="B74" s="114"/>
      <c r="C74" s="114"/>
      <c r="D74" s="238" t="s">
        <v>795</v>
      </c>
      <c r="E74" s="240" t="s">
        <v>817</v>
      </c>
      <c r="F74" s="240" t="s">
        <v>817</v>
      </c>
      <c r="G74" s="238" t="s">
        <v>795</v>
      </c>
      <c r="H74" s="238" t="s">
        <v>795</v>
      </c>
      <c r="I74" s="238" t="s">
        <v>795</v>
      </c>
      <c r="J74" s="238" t="s">
        <v>795</v>
      </c>
    </row>
    <row r="75" spans="1:10" s="111" customFormat="1">
      <c r="A75" s="112"/>
      <c r="B75" s="129"/>
      <c r="C75" s="114"/>
      <c r="D75" s="238"/>
      <c r="E75" s="238"/>
      <c r="F75" s="238"/>
      <c r="G75" s="238"/>
      <c r="H75" s="238"/>
      <c r="I75" s="238"/>
      <c r="J75" s="238"/>
    </row>
    <row r="76" spans="1:10" s="111" customFormat="1" ht="42.75">
      <c r="A76" s="112">
        <v>2.2200000000000002</v>
      </c>
      <c r="B76" s="129" t="s">
        <v>562</v>
      </c>
      <c r="C76" s="114" t="s">
        <v>126</v>
      </c>
      <c r="D76" s="238" t="s">
        <v>811</v>
      </c>
      <c r="E76" s="238" t="s">
        <v>795</v>
      </c>
      <c r="F76" s="238" t="s">
        <v>795</v>
      </c>
      <c r="G76" s="238" t="s">
        <v>795</v>
      </c>
      <c r="H76" s="238" t="s">
        <v>93</v>
      </c>
      <c r="I76" s="238" t="s">
        <v>93</v>
      </c>
      <c r="J76" s="238" t="s">
        <v>795</v>
      </c>
    </row>
    <row r="77" spans="1:10" s="111" customFormat="1">
      <c r="A77" s="112"/>
      <c r="B77" s="113"/>
      <c r="C77" s="114"/>
      <c r="D77" s="240" t="s">
        <v>816</v>
      </c>
      <c r="E77" s="238" t="s">
        <v>795</v>
      </c>
      <c r="F77" s="238" t="s">
        <v>795</v>
      </c>
      <c r="G77" s="238" t="s">
        <v>795</v>
      </c>
      <c r="H77" s="238" t="s">
        <v>795</v>
      </c>
      <c r="I77" s="238" t="s">
        <v>795</v>
      </c>
      <c r="J77" s="238" t="s">
        <v>795</v>
      </c>
    </row>
    <row r="78" spans="1:10" s="111" customFormat="1">
      <c r="A78" s="112"/>
      <c r="B78" s="120" t="s">
        <v>84</v>
      </c>
      <c r="C78" s="114"/>
      <c r="D78" s="238"/>
      <c r="E78" s="238"/>
      <c r="F78" s="238"/>
      <c r="G78" s="238"/>
      <c r="H78" s="238"/>
      <c r="I78" s="238"/>
      <c r="J78" s="238"/>
    </row>
    <row r="79" spans="1:10" s="111" customFormat="1" ht="57">
      <c r="A79" s="112"/>
      <c r="B79" s="133" t="s">
        <v>148</v>
      </c>
      <c r="C79" s="114"/>
      <c r="D79" s="238"/>
      <c r="E79" s="238"/>
      <c r="F79" s="238"/>
      <c r="G79" s="238"/>
      <c r="H79" s="238"/>
      <c r="I79" s="238"/>
      <c r="J79" s="238"/>
    </row>
    <row r="80" spans="1:10" s="111" customFormat="1">
      <c r="A80" s="112"/>
      <c r="B80" s="133"/>
      <c r="C80" s="114"/>
      <c r="D80" s="238"/>
      <c r="E80" s="238"/>
      <c r="F80" s="238"/>
      <c r="G80" s="238"/>
      <c r="H80" s="238"/>
      <c r="I80" s="238"/>
      <c r="J80" s="238"/>
    </row>
    <row r="81" spans="1:10" s="111" customFormat="1" ht="57">
      <c r="A81" s="112"/>
      <c r="B81" s="133" t="s">
        <v>85</v>
      </c>
      <c r="C81" s="114"/>
      <c r="D81" s="238"/>
      <c r="E81" s="238"/>
      <c r="F81" s="238"/>
      <c r="G81" s="238"/>
      <c r="H81" s="238"/>
      <c r="I81" s="238"/>
      <c r="J81" s="238"/>
    </row>
    <row r="82" spans="1:10" s="111" customFormat="1">
      <c r="A82" s="112"/>
      <c r="B82" s="133"/>
      <c r="C82" s="114"/>
      <c r="D82" s="238"/>
      <c r="E82" s="238"/>
      <c r="F82" s="238"/>
      <c r="G82" s="238"/>
      <c r="H82" s="238"/>
      <c r="I82" s="238"/>
      <c r="J82" s="238"/>
    </row>
    <row r="83" spans="1:10" s="111" customFormat="1" ht="28.5">
      <c r="A83" s="112">
        <v>2.23</v>
      </c>
      <c r="B83" s="129" t="s">
        <v>1355</v>
      </c>
      <c r="C83" s="114" t="s">
        <v>1356</v>
      </c>
      <c r="D83" s="238" t="s">
        <v>795</v>
      </c>
      <c r="E83" s="238" t="s">
        <v>795</v>
      </c>
      <c r="F83" s="238" t="s">
        <v>795</v>
      </c>
      <c r="G83" s="238" t="s">
        <v>795</v>
      </c>
      <c r="H83" s="238" t="s">
        <v>93</v>
      </c>
      <c r="I83" s="238" t="s">
        <v>93</v>
      </c>
      <c r="J83" s="240" t="s">
        <v>1357</v>
      </c>
    </row>
    <row r="84" spans="1:10" s="111" customFormat="1">
      <c r="A84" s="112"/>
      <c r="B84" s="129"/>
      <c r="C84" s="114"/>
      <c r="D84" s="238"/>
      <c r="E84" s="238"/>
      <c r="F84" s="238"/>
      <c r="G84" s="238"/>
      <c r="H84" s="238"/>
      <c r="I84" s="238"/>
      <c r="J84" s="240"/>
    </row>
    <row r="85" spans="1:10" s="111" customFormat="1" ht="28.5">
      <c r="A85" s="112">
        <v>2.23</v>
      </c>
      <c r="B85" s="129" t="s">
        <v>1361</v>
      </c>
      <c r="C85" s="114" t="s">
        <v>1358</v>
      </c>
      <c r="D85" s="238" t="s">
        <v>795</v>
      </c>
      <c r="E85" s="238" t="s">
        <v>795</v>
      </c>
      <c r="F85" s="238" t="s">
        <v>795</v>
      </c>
      <c r="G85" s="238" t="s">
        <v>795</v>
      </c>
      <c r="H85" s="238" t="s">
        <v>93</v>
      </c>
      <c r="I85" s="238" t="s">
        <v>93</v>
      </c>
      <c r="J85" s="240" t="s">
        <v>1360</v>
      </c>
    </row>
    <row r="86" spans="1:10" s="111" customFormat="1" ht="15.75" thickBot="1">
      <c r="A86" s="121"/>
      <c r="B86" s="122"/>
      <c r="C86" s="122"/>
      <c r="D86" s="241"/>
      <c r="E86" s="241"/>
      <c r="F86" s="241"/>
      <c r="G86" s="241"/>
      <c r="H86" s="241"/>
      <c r="I86" s="241"/>
      <c r="J86" s="241"/>
    </row>
    <row r="87" spans="1:10" ht="15.75">
      <c r="A87" s="13"/>
      <c r="D87" s="234"/>
      <c r="E87" s="234"/>
      <c r="F87" s="234"/>
      <c r="G87" s="234"/>
      <c r="H87" s="234"/>
      <c r="I87" s="234"/>
      <c r="J87" s="234"/>
    </row>
    <row r="88" spans="1:10" s="6" customFormat="1" ht="16.5" thickBot="1">
      <c r="A88" s="12"/>
      <c r="B88" s="9"/>
      <c r="C88" s="9"/>
      <c r="D88" s="222"/>
      <c r="E88" s="222"/>
      <c r="F88" s="222"/>
      <c r="G88" s="222"/>
      <c r="H88" s="222"/>
      <c r="I88" s="222"/>
      <c r="J88" s="222"/>
    </row>
    <row r="89" spans="1:10" ht="60.75" thickBot="1">
      <c r="A89" s="88" t="s">
        <v>89</v>
      </c>
      <c r="B89" s="89" t="s">
        <v>79</v>
      </c>
      <c r="C89" s="89" t="s">
        <v>90</v>
      </c>
      <c r="D89" s="89" t="s">
        <v>570</v>
      </c>
      <c r="E89" s="89" t="s">
        <v>571</v>
      </c>
      <c r="F89" s="89" t="s">
        <v>572</v>
      </c>
      <c r="G89" s="89" t="s">
        <v>573</v>
      </c>
      <c r="H89" s="89" t="s">
        <v>574</v>
      </c>
      <c r="I89" s="89" t="s">
        <v>575</v>
      </c>
      <c r="J89" s="89" t="s">
        <v>573</v>
      </c>
    </row>
    <row r="90" spans="1:10" ht="15.75" thickBot="1">
      <c r="A90" s="414" t="s">
        <v>584</v>
      </c>
      <c r="B90" s="415"/>
      <c r="C90" s="140"/>
      <c r="D90" s="140"/>
      <c r="E90" s="140"/>
      <c r="F90" s="140"/>
      <c r="G90" s="140"/>
      <c r="H90" s="140"/>
      <c r="I90" s="89"/>
      <c r="J90" s="89"/>
    </row>
    <row r="91" spans="1:10" ht="15.75" thickBot="1">
      <c r="A91" s="126">
        <v>3</v>
      </c>
      <c r="B91" s="141" t="s">
        <v>576</v>
      </c>
      <c r="C91" s="142"/>
      <c r="D91" s="237"/>
      <c r="E91" s="237"/>
      <c r="F91" s="237"/>
      <c r="G91" s="237"/>
      <c r="H91" s="237"/>
      <c r="I91" s="238"/>
      <c r="J91" s="238"/>
    </row>
    <row r="92" spans="1:10" ht="29.25" thickBot="1">
      <c r="A92" s="112">
        <v>3.1</v>
      </c>
      <c r="B92" s="114" t="s">
        <v>577</v>
      </c>
      <c r="C92" s="114" t="s">
        <v>578</v>
      </c>
      <c r="D92" s="416" t="s">
        <v>875</v>
      </c>
      <c r="E92" s="417"/>
      <c r="F92" s="417"/>
      <c r="G92" s="417"/>
      <c r="H92" s="417"/>
      <c r="I92" s="417"/>
      <c r="J92" s="418"/>
    </row>
    <row r="93" spans="1:10">
      <c r="A93" s="112"/>
      <c r="B93" s="113"/>
      <c r="C93" s="114"/>
      <c r="D93" s="237"/>
      <c r="E93" s="237"/>
      <c r="F93" s="237"/>
      <c r="G93" s="237"/>
      <c r="H93" s="237"/>
      <c r="I93" s="238"/>
      <c r="J93" s="238"/>
    </row>
    <row r="94" spans="1:10">
      <c r="A94" s="112"/>
      <c r="B94" s="120" t="s">
        <v>81</v>
      </c>
      <c r="C94" s="114"/>
      <c r="D94" s="237"/>
      <c r="E94" s="237"/>
      <c r="F94" s="237"/>
      <c r="G94" s="237"/>
      <c r="H94" s="237"/>
      <c r="I94" s="238"/>
      <c r="J94" s="238"/>
    </row>
    <row r="95" spans="1:10">
      <c r="A95" s="112"/>
      <c r="B95" s="113" t="s">
        <v>579</v>
      </c>
      <c r="C95" s="114"/>
      <c r="D95" s="237"/>
      <c r="E95" s="237"/>
      <c r="F95" s="237"/>
      <c r="G95" s="237"/>
      <c r="H95" s="237"/>
      <c r="I95" s="238"/>
      <c r="J95" s="238"/>
    </row>
    <row r="96" spans="1:10" ht="15.75" thickBot="1">
      <c r="A96" s="112"/>
      <c r="B96" s="114"/>
      <c r="C96" s="114"/>
      <c r="D96" s="237"/>
      <c r="E96" s="237"/>
      <c r="F96" s="237"/>
      <c r="G96" s="237"/>
      <c r="H96" s="237"/>
      <c r="I96" s="238"/>
      <c r="J96" s="238"/>
    </row>
    <row r="97" spans="1:10" ht="57.75" thickBot="1">
      <c r="A97" s="112">
        <v>3.2</v>
      </c>
      <c r="B97" s="114" t="s">
        <v>580</v>
      </c>
      <c r="C97" s="114" t="s">
        <v>88</v>
      </c>
      <c r="D97" s="416" t="s">
        <v>875</v>
      </c>
      <c r="E97" s="417"/>
      <c r="F97" s="417"/>
      <c r="G97" s="417"/>
      <c r="H97" s="417"/>
      <c r="I97" s="417"/>
      <c r="J97" s="418"/>
    </row>
    <row r="98" spans="1:10">
      <c r="A98" s="112"/>
      <c r="B98" s="114"/>
      <c r="C98" s="114"/>
      <c r="D98" s="237"/>
      <c r="E98" s="237"/>
      <c r="F98" s="237"/>
      <c r="G98" s="237"/>
      <c r="H98" s="237"/>
      <c r="I98" s="238"/>
      <c r="J98" s="238"/>
    </row>
    <row r="99" spans="1:10">
      <c r="A99" s="112"/>
      <c r="B99" s="120" t="s">
        <v>81</v>
      </c>
      <c r="C99" s="114"/>
      <c r="D99" s="237"/>
      <c r="E99" s="237"/>
      <c r="F99" s="237"/>
      <c r="G99" s="237"/>
      <c r="H99" s="237"/>
      <c r="I99" s="238"/>
      <c r="J99" s="238"/>
    </row>
    <row r="100" spans="1:10" ht="57">
      <c r="A100" s="112"/>
      <c r="B100" s="113" t="s">
        <v>581</v>
      </c>
      <c r="C100" s="114"/>
      <c r="D100" s="237"/>
      <c r="E100" s="237"/>
      <c r="F100" s="237"/>
      <c r="G100" s="237"/>
      <c r="H100" s="237"/>
      <c r="I100" s="238"/>
      <c r="J100" s="238"/>
    </row>
    <row r="101" spans="1:10">
      <c r="A101" s="112"/>
      <c r="B101" s="113"/>
      <c r="C101" s="114"/>
      <c r="D101" s="237"/>
      <c r="E101" s="237"/>
      <c r="F101" s="237"/>
      <c r="G101" s="237"/>
      <c r="H101" s="237"/>
      <c r="I101" s="238"/>
      <c r="J101" s="238"/>
    </row>
    <row r="102" spans="1:10" ht="28.5">
      <c r="A102" s="112">
        <v>3.3</v>
      </c>
      <c r="B102" s="114" t="s">
        <v>585</v>
      </c>
      <c r="C102" s="114" t="s">
        <v>587</v>
      </c>
      <c r="D102" s="240" t="s">
        <v>935</v>
      </c>
      <c r="E102" s="240" t="s">
        <v>935</v>
      </c>
      <c r="F102" s="240" t="s">
        <v>935</v>
      </c>
      <c r="G102" s="238" t="s">
        <v>795</v>
      </c>
      <c r="H102" s="238" t="s">
        <v>795</v>
      </c>
      <c r="I102" s="238" t="s">
        <v>795</v>
      </c>
      <c r="J102" s="238" t="s">
        <v>1362</v>
      </c>
    </row>
    <row r="103" spans="1:10">
      <c r="A103" s="112"/>
      <c r="B103" s="120"/>
      <c r="C103" s="114"/>
      <c r="D103" s="240" t="s">
        <v>794</v>
      </c>
      <c r="E103" s="240" t="s">
        <v>794</v>
      </c>
      <c r="F103" s="240" t="s">
        <v>794</v>
      </c>
      <c r="G103" s="238" t="s">
        <v>795</v>
      </c>
      <c r="H103" s="238" t="s">
        <v>795</v>
      </c>
      <c r="I103" s="238" t="s">
        <v>795</v>
      </c>
      <c r="J103" s="238" t="s">
        <v>1362</v>
      </c>
    </row>
    <row r="104" spans="1:10">
      <c r="A104" s="112"/>
      <c r="B104" s="120" t="s">
        <v>81</v>
      </c>
      <c r="C104" s="114"/>
      <c r="D104" s="240" t="s">
        <v>796</v>
      </c>
      <c r="E104" s="240" t="s">
        <v>796</v>
      </c>
      <c r="F104" s="240" t="s">
        <v>796</v>
      </c>
      <c r="G104" s="238" t="s">
        <v>795</v>
      </c>
      <c r="H104" s="238" t="s">
        <v>795</v>
      </c>
      <c r="I104" s="238" t="s">
        <v>795</v>
      </c>
      <c r="J104" s="238" t="s">
        <v>1362</v>
      </c>
    </row>
    <row r="105" spans="1:10" ht="28.5">
      <c r="A105" s="112"/>
      <c r="B105" s="113" t="s">
        <v>586</v>
      </c>
      <c r="C105" s="114"/>
      <c r="D105" s="240" t="s">
        <v>797</v>
      </c>
      <c r="E105" s="240" t="s">
        <v>797</v>
      </c>
      <c r="F105" s="240" t="s">
        <v>797</v>
      </c>
      <c r="G105" s="238" t="s">
        <v>795</v>
      </c>
      <c r="H105" s="238" t="s">
        <v>795</v>
      </c>
      <c r="I105" s="238" t="s">
        <v>795</v>
      </c>
      <c r="J105" s="238" t="s">
        <v>1362</v>
      </c>
    </row>
    <row r="106" spans="1:10">
      <c r="A106" s="112"/>
      <c r="B106" s="113"/>
      <c r="C106" s="114"/>
      <c r="D106" s="240" t="s">
        <v>798</v>
      </c>
      <c r="E106" s="240" t="s">
        <v>798</v>
      </c>
      <c r="F106" s="240" t="s">
        <v>798</v>
      </c>
      <c r="G106" s="238" t="s">
        <v>795</v>
      </c>
      <c r="H106" s="238" t="s">
        <v>795</v>
      </c>
      <c r="I106" s="238" t="s">
        <v>795</v>
      </c>
      <c r="J106" s="238" t="s">
        <v>1362</v>
      </c>
    </row>
    <row r="107" spans="1:10" ht="28.5">
      <c r="A107" s="112">
        <v>3.4</v>
      </c>
      <c r="B107" s="114" t="s">
        <v>588</v>
      </c>
      <c r="C107" s="114" t="s">
        <v>587</v>
      </c>
      <c r="D107" s="240" t="s">
        <v>799</v>
      </c>
      <c r="E107" s="240" t="s">
        <v>799</v>
      </c>
      <c r="F107" s="238" t="s">
        <v>795</v>
      </c>
      <c r="G107" s="238" t="s">
        <v>795</v>
      </c>
      <c r="H107" s="238" t="s">
        <v>795</v>
      </c>
      <c r="I107" s="238" t="s">
        <v>795</v>
      </c>
      <c r="J107" s="238" t="s">
        <v>1362</v>
      </c>
    </row>
    <row r="108" spans="1:10">
      <c r="A108" s="112"/>
      <c r="B108" s="113"/>
      <c r="C108" s="114"/>
      <c r="D108" s="240" t="s">
        <v>800</v>
      </c>
      <c r="E108" s="240" t="s">
        <v>800</v>
      </c>
      <c r="F108" s="238" t="s">
        <v>795</v>
      </c>
      <c r="G108" s="238" t="s">
        <v>795</v>
      </c>
      <c r="H108" s="238" t="s">
        <v>795</v>
      </c>
      <c r="I108" s="238" t="s">
        <v>795</v>
      </c>
      <c r="J108" s="238" t="s">
        <v>1362</v>
      </c>
    </row>
    <row r="109" spans="1:10">
      <c r="A109" s="112"/>
      <c r="B109" s="120" t="s">
        <v>81</v>
      </c>
      <c r="C109" s="114"/>
      <c r="D109" s="238" t="s">
        <v>801</v>
      </c>
      <c r="E109" s="238" t="s">
        <v>801</v>
      </c>
      <c r="F109" s="238" t="s">
        <v>801</v>
      </c>
      <c r="G109" s="238" t="s">
        <v>795</v>
      </c>
      <c r="H109" s="238" t="s">
        <v>795</v>
      </c>
      <c r="I109" s="238" t="s">
        <v>795</v>
      </c>
      <c r="J109" s="238" t="s">
        <v>1362</v>
      </c>
    </row>
    <row r="110" spans="1:10" ht="28.5">
      <c r="A110" s="112"/>
      <c r="B110" s="113" t="s">
        <v>589</v>
      </c>
      <c r="C110" s="114"/>
      <c r="D110" s="238" t="s">
        <v>795</v>
      </c>
      <c r="E110" s="238" t="s">
        <v>795</v>
      </c>
      <c r="F110" s="240" t="s">
        <v>812</v>
      </c>
      <c r="G110" s="238" t="s">
        <v>795</v>
      </c>
      <c r="H110" s="238" t="s">
        <v>795</v>
      </c>
      <c r="I110" s="238" t="s">
        <v>795</v>
      </c>
      <c r="J110" s="238" t="s">
        <v>1362</v>
      </c>
    </row>
    <row r="111" spans="1:10">
      <c r="A111" s="112"/>
      <c r="B111" s="113"/>
      <c r="C111" s="114"/>
      <c r="D111" s="238" t="s">
        <v>795</v>
      </c>
      <c r="E111" s="238" t="s">
        <v>795</v>
      </c>
      <c r="F111" s="238" t="s">
        <v>795</v>
      </c>
      <c r="G111" s="238" t="s">
        <v>795</v>
      </c>
      <c r="H111" s="238" t="s">
        <v>795</v>
      </c>
      <c r="I111" s="240" t="s">
        <v>376</v>
      </c>
      <c r="J111" s="240" t="s">
        <v>1362</v>
      </c>
    </row>
    <row r="112" spans="1:10">
      <c r="A112" s="112"/>
      <c r="B112" s="113"/>
      <c r="C112" s="114"/>
      <c r="D112" s="240" t="s">
        <v>813</v>
      </c>
      <c r="E112" s="240" t="s">
        <v>813</v>
      </c>
      <c r="F112" s="238" t="s">
        <v>795</v>
      </c>
      <c r="G112" s="238" t="s">
        <v>795</v>
      </c>
      <c r="H112" s="238" t="s">
        <v>795</v>
      </c>
      <c r="I112" s="238" t="s">
        <v>795</v>
      </c>
      <c r="J112" s="238" t="s">
        <v>1362</v>
      </c>
    </row>
    <row r="113" spans="1:10">
      <c r="A113" s="112"/>
      <c r="B113" s="113"/>
      <c r="C113" s="114"/>
      <c r="D113" s="240" t="s">
        <v>814</v>
      </c>
      <c r="E113" s="238" t="s">
        <v>795</v>
      </c>
      <c r="F113" s="238" t="s">
        <v>795</v>
      </c>
      <c r="G113" s="238" t="s">
        <v>795</v>
      </c>
      <c r="H113" s="240" t="s">
        <v>432</v>
      </c>
      <c r="I113" s="238" t="s">
        <v>795</v>
      </c>
      <c r="J113" s="238" t="s">
        <v>1362</v>
      </c>
    </row>
    <row r="114" spans="1:10" ht="15.75" thickBot="1">
      <c r="A114" s="121"/>
      <c r="B114" s="122"/>
      <c r="C114" s="122"/>
      <c r="D114" s="242"/>
      <c r="E114" s="242"/>
      <c r="F114" s="242"/>
      <c r="G114" s="242"/>
      <c r="H114" s="242"/>
      <c r="I114" s="241"/>
      <c r="J114" s="241"/>
    </row>
    <row r="115" spans="1:10">
      <c r="A115" s="126">
        <v>4</v>
      </c>
      <c r="B115" s="141" t="s">
        <v>590</v>
      </c>
      <c r="C115" s="142"/>
      <c r="D115" s="237"/>
      <c r="E115" s="237"/>
      <c r="F115" s="237"/>
      <c r="G115" s="237"/>
      <c r="H115" s="237"/>
      <c r="I115" s="238"/>
      <c r="J115" s="238"/>
    </row>
    <row r="116" spans="1:10" ht="28.5">
      <c r="A116" s="112">
        <v>4.0999999999999996</v>
      </c>
      <c r="B116" s="114" t="s">
        <v>591</v>
      </c>
      <c r="C116" s="114" t="s">
        <v>87</v>
      </c>
      <c r="D116" s="237"/>
      <c r="E116" s="237"/>
      <c r="F116" s="237"/>
      <c r="G116" s="237"/>
      <c r="H116" s="237"/>
      <c r="I116" s="238"/>
      <c r="J116" s="238"/>
    </row>
    <row r="117" spans="1:10">
      <c r="A117" s="112"/>
      <c r="B117" s="114"/>
      <c r="C117" s="114"/>
      <c r="D117" s="237"/>
      <c r="E117" s="237"/>
      <c r="F117" s="237"/>
      <c r="G117" s="237"/>
      <c r="H117" s="237"/>
      <c r="I117" s="238"/>
      <c r="J117" s="238"/>
    </row>
    <row r="118" spans="1:10" ht="28.5">
      <c r="A118" s="112">
        <v>4.2</v>
      </c>
      <c r="B118" s="114" t="s">
        <v>592</v>
      </c>
      <c r="C118" s="114" t="s">
        <v>604</v>
      </c>
      <c r="D118" s="237"/>
      <c r="E118" s="237"/>
      <c r="F118" s="237"/>
      <c r="G118" s="237"/>
      <c r="H118" s="237"/>
      <c r="I118" s="238"/>
      <c r="J118" s="238"/>
    </row>
    <row r="119" spans="1:10">
      <c r="A119" s="112"/>
      <c r="B119" s="114"/>
      <c r="C119" s="114"/>
      <c r="D119" s="237"/>
      <c r="E119" s="237"/>
      <c r="F119" s="237"/>
      <c r="G119" s="237"/>
      <c r="H119" s="237"/>
      <c r="I119" s="238"/>
      <c r="J119" s="238"/>
    </row>
    <row r="120" spans="1:10" ht="28.5">
      <c r="A120" s="112">
        <v>4.3</v>
      </c>
      <c r="B120" s="114" t="s">
        <v>593</v>
      </c>
      <c r="C120" s="114" t="s">
        <v>603</v>
      </c>
      <c r="D120" s="237"/>
      <c r="E120" s="237"/>
      <c r="F120" s="237"/>
      <c r="G120" s="237"/>
      <c r="H120" s="237"/>
      <c r="I120" s="238"/>
      <c r="J120" s="238"/>
    </row>
    <row r="121" spans="1:10">
      <c r="A121" s="112"/>
      <c r="B121" s="114"/>
      <c r="C121" s="114"/>
      <c r="D121" s="237"/>
      <c r="E121" s="237"/>
      <c r="F121" s="237"/>
      <c r="G121" s="237"/>
      <c r="H121" s="237"/>
      <c r="I121" s="238"/>
      <c r="J121" s="238"/>
    </row>
    <row r="122" spans="1:10" ht="28.5">
      <c r="A122" s="112">
        <v>4.4000000000000004</v>
      </c>
      <c r="B122" s="114" t="s">
        <v>594</v>
      </c>
      <c r="C122" s="114" t="s">
        <v>602</v>
      </c>
      <c r="D122" s="237"/>
      <c r="E122" s="237"/>
      <c r="F122" s="237"/>
      <c r="G122" s="237"/>
      <c r="H122" s="237"/>
      <c r="I122" s="238"/>
      <c r="J122" s="238"/>
    </row>
    <row r="123" spans="1:10">
      <c r="A123" s="112"/>
      <c r="B123" s="114"/>
      <c r="C123" s="114"/>
      <c r="D123" s="237"/>
      <c r="E123" s="237"/>
      <c r="F123" s="237"/>
      <c r="G123" s="237"/>
      <c r="H123" s="237"/>
      <c r="I123" s="238"/>
      <c r="J123" s="238"/>
    </row>
    <row r="124" spans="1:10" ht="71.25">
      <c r="A124" s="112"/>
      <c r="B124" s="114" t="s">
        <v>595</v>
      </c>
      <c r="C124" s="114"/>
      <c r="D124" s="237"/>
      <c r="E124" s="237"/>
      <c r="F124" s="237"/>
      <c r="G124" s="237"/>
      <c r="H124" s="237"/>
      <c r="I124" s="238"/>
      <c r="J124" s="238"/>
    </row>
    <row r="125" spans="1:10">
      <c r="A125" s="112"/>
      <c r="B125" s="114"/>
      <c r="C125" s="114"/>
      <c r="D125" s="237"/>
      <c r="E125" s="237"/>
      <c r="F125" s="237"/>
      <c r="G125" s="237"/>
      <c r="H125" s="237"/>
      <c r="I125" s="238"/>
      <c r="J125" s="238"/>
    </row>
    <row r="126" spans="1:10" ht="28.5">
      <c r="A126" s="112">
        <v>4.5</v>
      </c>
      <c r="B126" s="114" t="s">
        <v>596</v>
      </c>
      <c r="C126" s="114" t="s">
        <v>601</v>
      </c>
      <c r="D126" s="237"/>
      <c r="E126" s="237"/>
      <c r="F126" s="237"/>
      <c r="G126" s="237"/>
      <c r="H126" s="237"/>
      <c r="I126" s="238"/>
      <c r="J126" s="238"/>
    </row>
    <row r="127" spans="1:10">
      <c r="A127" s="112"/>
      <c r="B127" s="120"/>
      <c r="C127" s="114"/>
      <c r="D127" s="237"/>
      <c r="E127" s="237"/>
      <c r="F127" s="237"/>
      <c r="G127" s="237"/>
      <c r="H127" s="237"/>
      <c r="I127" s="238"/>
      <c r="J127" s="238"/>
    </row>
    <row r="128" spans="1:10" ht="42.75">
      <c r="A128" s="112">
        <v>4.5999999999999996</v>
      </c>
      <c r="B128" s="114" t="s">
        <v>597</v>
      </c>
      <c r="C128" s="114" t="s">
        <v>601</v>
      </c>
      <c r="D128" s="240" t="s">
        <v>935</v>
      </c>
      <c r="E128" s="240" t="s">
        <v>935</v>
      </c>
      <c r="F128" s="238" t="s">
        <v>795</v>
      </c>
      <c r="G128" s="238" t="s">
        <v>795</v>
      </c>
      <c r="H128" s="238" t="s">
        <v>795</v>
      </c>
      <c r="I128" s="238" t="s">
        <v>795</v>
      </c>
      <c r="J128" s="238" t="s">
        <v>1362</v>
      </c>
    </row>
    <row r="129" spans="1:10">
      <c r="A129" s="112"/>
      <c r="B129" s="114"/>
      <c r="C129" s="114"/>
      <c r="D129" s="240" t="s">
        <v>794</v>
      </c>
      <c r="E129" s="238" t="s">
        <v>795</v>
      </c>
      <c r="F129" s="238" t="s">
        <v>795</v>
      </c>
      <c r="G129" s="238" t="s">
        <v>795</v>
      </c>
      <c r="H129" s="238" t="s">
        <v>795</v>
      </c>
      <c r="I129" s="238" t="s">
        <v>795</v>
      </c>
      <c r="J129" s="238" t="s">
        <v>1362</v>
      </c>
    </row>
    <row r="130" spans="1:10">
      <c r="A130" s="112"/>
      <c r="B130" s="120" t="s">
        <v>598</v>
      </c>
      <c r="C130" s="114"/>
      <c r="D130" s="238" t="s">
        <v>795</v>
      </c>
      <c r="E130" s="240" t="s">
        <v>796</v>
      </c>
      <c r="F130" s="240" t="s">
        <v>796</v>
      </c>
      <c r="G130" s="238" t="s">
        <v>795</v>
      </c>
      <c r="H130" s="238" t="s">
        <v>795</v>
      </c>
      <c r="I130" s="238" t="s">
        <v>795</v>
      </c>
      <c r="J130" s="238" t="s">
        <v>1362</v>
      </c>
    </row>
    <row r="131" spans="1:10" ht="28.5">
      <c r="A131" s="112"/>
      <c r="B131" s="113" t="s">
        <v>589</v>
      </c>
      <c r="C131" s="114"/>
      <c r="D131" s="240" t="s">
        <v>797</v>
      </c>
      <c r="E131" s="238" t="s">
        <v>795</v>
      </c>
      <c r="F131" s="238" t="s">
        <v>795</v>
      </c>
      <c r="G131" s="238" t="s">
        <v>795</v>
      </c>
      <c r="H131" s="238" t="s">
        <v>795</v>
      </c>
      <c r="I131" s="238" t="s">
        <v>795</v>
      </c>
      <c r="J131" s="238" t="s">
        <v>1362</v>
      </c>
    </row>
    <row r="132" spans="1:10">
      <c r="A132" s="112"/>
      <c r="B132" s="113"/>
      <c r="C132" s="114"/>
      <c r="D132" s="238" t="s">
        <v>795</v>
      </c>
      <c r="E132" s="240" t="s">
        <v>798</v>
      </c>
      <c r="F132" s="240" t="s">
        <v>798</v>
      </c>
      <c r="G132" s="238" t="s">
        <v>795</v>
      </c>
      <c r="H132" s="238" t="s">
        <v>795</v>
      </c>
      <c r="I132" s="238" t="s">
        <v>795</v>
      </c>
      <c r="J132" s="238" t="s">
        <v>1362</v>
      </c>
    </row>
    <row r="133" spans="1:10" ht="42.75">
      <c r="A133" s="112"/>
      <c r="B133" s="113" t="s">
        <v>599</v>
      </c>
      <c r="C133" s="114"/>
      <c r="D133" s="237"/>
      <c r="E133" s="237"/>
      <c r="F133" s="237"/>
      <c r="G133" s="237"/>
      <c r="H133" s="237"/>
      <c r="I133" s="238"/>
      <c r="J133" s="238"/>
    </row>
    <row r="134" spans="1:10">
      <c r="A134" s="112"/>
      <c r="B134" s="113"/>
      <c r="C134" s="114"/>
      <c r="D134" s="237"/>
      <c r="E134" s="237"/>
      <c r="F134" s="237"/>
      <c r="G134" s="237"/>
      <c r="H134" s="237"/>
      <c r="I134" s="238"/>
      <c r="J134" s="238"/>
    </row>
    <row r="135" spans="1:10" ht="28.5">
      <c r="A135" s="112"/>
      <c r="B135" s="113" t="s">
        <v>600</v>
      </c>
      <c r="C135" s="114"/>
      <c r="D135" s="237"/>
      <c r="E135" s="237"/>
      <c r="F135" s="237"/>
      <c r="G135" s="237"/>
      <c r="H135" s="237"/>
      <c r="I135" s="238"/>
      <c r="J135" s="238"/>
    </row>
    <row r="136" spans="1:10">
      <c r="A136" s="112"/>
      <c r="B136" s="113"/>
      <c r="C136" s="114"/>
      <c r="D136" s="237"/>
      <c r="E136" s="237"/>
      <c r="F136" s="237"/>
      <c r="G136" s="237"/>
      <c r="H136" s="237"/>
      <c r="I136" s="238"/>
      <c r="J136" s="238"/>
    </row>
    <row r="137" spans="1:10" ht="15.75" thickBot="1">
      <c r="A137" s="121"/>
      <c r="B137" s="122"/>
      <c r="C137" s="122"/>
      <c r="D137" s="242"/>
      <c r="E137" s="242"/>
      <c r="F137" s="242"/>
      <c r="G137" s="242"/>
      <c r="H137" s="242"/>
      <c r="I137" s="241"/>
      <c r="J137" s="241"/>
    </row>
    <row r="138" spans="1:10">
      <c r="A138" s="126">
        <v>5</v>
      </c>
      <c r="B138" s="141" t="s">
        <v>605</v>
      </c>
      <c r="C138" s="142"/>
      <c r="D138" s="237"/>
      <c r="E138" s="237"/>
      <c r="F138" s="237"/>
      <c r="G138" s="237"/>
      <c r="H138" s="237"/>
      <c r="I138" s="238"/>
      <c r="J138" s="238"/>
    </row>
    <row r="139" spans="1:10" ht="42.75">
      <c r="A139" s="112">
        <v>5.0999999999999996</v>
      </c>
      <c r="B139" s="114" t="s">
        <v>606</v>
      </c>
      <c r="C139" s="114" t="s">
        <v>608</v>
      </c>
      <c r="D139" s="237"/>
      <c r="E139" s="237"/>
      <c r="F139" s="237"/>
      <c r="G139" s="237"/>
      <c r="H139" s="237"/>
      <c r="I139" s="238"/>
      <c r="J139" s="238"/>
    </row>
    <row r="140" spans="1:10">
      <c r="A140" s="112"/>
      <c r="B140" s="114"/>
      <c r="C140" s="114" t="s">
        <v>609</v>
      </c>
      <c r="D140" s="237"/>
      <c r="E140" s="237"/>
      <c r="F140" s="237"/>
      <c r="G140" s="237"/>
      <c r="H140" s="237"/>
      <c r="I140" s="238"/>
      <c r="J140" s="238"/>
    </row>
    <row r="141" spans="1:10">
      <c r="A141" s="112"/>
      <c r="B141" s="114" t="s">
        <v>607</v>
      </c>
      <c r="C141" s="114"/>
      <c r="D141" s="240" t="s">
        <v>935</v>
      </c>
      <c r="E141" s="240" t="s">
        <v>935</v>
      </c>
      <c r="F141" s="240" t="s">
        <v>935</v>
      </c>
      <c r="G141" s="240" t="s">
        <v>935</v>
      </c>
      <c r="H141" s="240" t="s">
        <v>935</v>
      </c>
      <c r="I141" s="240" t="s">
        <v>117</v>
      </c>
      <c r="J141" s="238" t="s">
        <v>1363</v>
      </c>
    </row>
    <row r="142" spans="1:10">
      <c r="A142" s="112"/>
      <c r="B142" s="114" t="s">
        <v>610</v>
      </c>
      <c r="C142" s="114"/>
      <c r="D142" s="240" t="s">
        <v>794</v>
      </c>
      <c r="E142" s="240" t="s">
        <v>794</v>
      </c>
      <c r="F142" s="240" t="s">
        <v>794</v>
      </c>
      <c r="G142" s="240" t="s">
        <v>794</v>
      </c>
      <c r="H142" s="240" t="s">
        <v>794</v>
      </c>
      <c r="I142" s="240" t="s">
        <v>794</v>
      </c>
      <c r="J142" s="238" t="s">
        <v>1363</v>
      </c>
    </row>
    <row r="143" spans="1:10">
      <c r="A143" s="112"/>
      <c r="B143" s="114"/>
      <c r="C143" s="114"/>
      <c r="D143" s="237"/>
      <c r="E143" s="237"/>
      <c r="F143" s="237"/>
      <c r="G143" s="237"/>
      <c r="H143" s="237"/>
      <c r="I143" s="238"/>
      <c r="J143" s="238"/>
    </row>
    <row r="144" spans="1:10" ht="57">
      <c r="A144" s="112"/>
      <c r="B144" s="114" t="s">
        <v>611</v>
      </c>
      <c r="C144" s="114"/>
      <c r="D144" s="237"/>
      <c r="E144" s="237"/>
      <c r="F144" s="237"/>
      <c r="G144" s="237"/>
      <c r="H144" s="237"/>
      <c r="I144" s="238"/>
      <c r="J144" s="238"/>
    </row>
    <row r="145" spans="1:10">
      <c r="A145" s="112"/>
      <c r="B145" s="114"/>
      <c r="C145" s="114"/>
      <c r="D145" s="237"/>
      <c r="E145" s="237"/>
      <c r="F145" s="237"/>
      <c r="G145" s="237"/>
      <c r="H145" s="237"/>
      <c r="I145" s="238"/>
      <c r="J145" s="238"/>
    </row>
    <row r="146" spans="1:10">
      <c r="A146" s="112"/>
      <c r="B146" s="120" t="s">
        <v>612</v>
      </c>
      <c r="C146" s="114"/>
      <c r="D146" s="237"/>
      <c r="E146" s="237"/>
      <c r="F146" s="237"/>
      <c r="G146" s="237"/>
      <c r="H146" s="237"/>
      <c r="I146" s="238"/>
      <c r="J146" s="238"/>
    </row>
    <row r="147" spans="1:10" ht="85.5">
      <c r="A147" s="112"/>
      <c r="B147" s="113" t="s">
        <v>613</v>
      </c>
      <c r="C147" s="114"/>
      <c r="D147" s="237"/>
      <c r="E147" s="237"/>
      <c r="F147" s="237"/>
      <c r="G147" s="237"/>
      <c r="H147" s="237"/>
      <c r="I147" s="238"/>
      <c r="J147" s="238"/>
    </row>
    <row r="148" spans="1:10" ht="15.75" thickBot="1">
      <c r="A148" s="121"/>
      <c r="B148" s="122"/>
      <c r="C148" s="122"/>
      <c r="D148" s="242"/>
      <c r="E148" s="242"/>
      <c r="F148" s="242"/>
      <c r="G148" s="242"/>
      <c r="H148" s="242"/>
      <c r="I148" s="241"/>
      <c r="J148" s="241"/>
    </row>
    <row r="149" spans="1:10">
      <c r="A149" s="126">
        <v>6</v>
      </c>
      <c r="B149" s="141" t="s">
        <v>614</v>
      </c>
      <c r="C149" s="142"/>
      <c r="D149" s="237"/>
      <c r="E149" s="237"/>
      <c r="F149" s="237"/>
      <c r="G149" s="237"/>
      <c r="H149" s="237"/>
      <c r="I149" s="238"/>
      <c r="J149" s="238"/>
    </row>
    <row r="150" spans="1:10" ht="28.5">
      <c r="A150" s="112">
        <v>6.1</v>
      </c>
      <c r="B150" s="114" t="s">
        <v>1299</v>
      </c>
      <c r="C150" s="114" t="s">
        <v>622</v>
      </c>
      <c r="D150" s="240" t="s">
        <v>935</v>
      </c>
      <c r="E150" s="240" t="s">
        <v>935</v>
      </c>
      <c r="F150" s="240" t="s">
        <v>935</v>
      </c>
      <c r="G150" s="238" t="s">
        <v>795</v>
      </c>
      <c r="H150" s="238" t="s">
        <v>795</v>
      </c>
      <c r="I150" s="238" t="s">
        <v>795</v>
      </c>
      <c r="J150" s="238" t="s">
        <v>1362</v>
      </c>
    </row>
    <row r="151" spans="1:10">
      <c r="A151" s="112"/>
      <c r="B151" s="120"/>
      <c r="C151" s="114"/>
      <c r="D151" s="237"/>
      <c r="E151" s="237"/>
      <c r="F151" s="237"/>
      <c r="G151" s="237"/>
      <c r="H151" s="237"/>
      <c r="I151" s="238"/>
      <c r="J151" s="238"/>
    </row>
    <row r="152" spans="1:10">
      <c r="A152" s="112"/>
      <c r="B152" s="120" t="s">
        <v>621</v>
      </c>
      <c r="C152" s="114"/>
      <c r="D152" s="237"/>
      <c r="E152" s="237"/>
      <c r="F152" s="237"/>
      <c r="G152" s="237"/>
      <c r="H152" s="237"/>
      <c r="I152" s="238"/>
      <c r="J152" s="238"/>
    </row>
    <row r="153" spans="1:10" ht="71.25">
      <c r="A153" s="112"/>
      <c r="B153" s="269" t="s">
        <v>1298</v>
      </c>
      <c r="C153" s="114"/>
      <c r="D153" s="237"/>
      <c r="E153" s="237"/>
      <c r="F153" s="237"/>
      <c r="G153" s="237"/>
      <c r="H153" s="237"/>
      <c r="I153" s="238"/>
      <c r="J153" s="238"/>
    </row>
    <row r="154" spans="1:10">
      <c r="A154" s="112"/>
      <c r="B154" s="113"/>
      <c r="C154" s="114"/>
      <c r="D154" s="237"/>
      <c r="E154" s="237"/>
      <c r="F154" s="237"/>
      <c r="G154" s="237"/>
      <c r="H154" s="237"/>
      <c r="I154" s="238"/>
      <c r="J154" s="238"/>
    </row>
    <row r="155" spans="1:10" ht="28.5">
      <c r="A155" s="112">
        <v>6.2</v>
      </c>
      <c r="B155" s="114" t="s">
        <v>615</v>
      </c>
      <c r="C155" s="114" t="s">
        <v>618</v>
      </c>
      <c r="D155" s="240" t="s">
        <v>794</v>
      </c>
      <c r="E155" s="240" t="s">
        <v>794</v>
      </c>
      <c r="F155" s="240" t="s">
        <v>794</v>
      </c>
      <c r="G155" s="238" t="s">
        <v>795</v>
      </c>
      <c r="H155" s="238" t="s">
        <v>795</v>
      </c>
      <c r="I155" s="238" t="s">
        <v>795</v>
      </c>
      <c r="J155" s="238" t="s">
        <v>1362</v>
      </c>
    </row>
    <row r="156" spans="1:10">
      <c r="A156" s="112"/>
      <c r="B156" s="113"/>
      <c r="C156" s="114"/>
      <c r="D156" s="237"/>
      <c r="E156" s="237"/>
      <c r="F156" s="237"/>
      <c r="G156" s="237"/>
      <c r="H156" s="237"/>
      <c r="I156" s="238"/>
      <c r="J156" s="238"/>
    </row>
    <row r="157" spans="1:10">
      <c r="A157" s="112"/>
      <c r="B157" s="120" t="s">
        <v>81</v>
      </c>
      <c r="C157" s="114"/>
      <c r="D157" s="237"/>
      <c r="E157" s="237"/>
      <c r="F157" s="237"/>
      <c r="G157" s="237"/>
      <c r="H157" s="237"/>
      <c r="I157" s="238"/>
      <c r="J157" s="238"/>
    </row>
    <row r="158" spans="1:10" ht="28.5">
      <c r="A158" s="112"/>
      <c r="B158" s="113" t="s">
        <v>616</v>
      </c>
      <c r="C158" s="114"/>
      <c r="D158" s="237"/>
      <c r="E158" s="237"/>
      <c r="F158" s="237"/>
      <c r="G158" s="237"/>
      <c r="H158" s="237"/>
      <c r="I158" s="238"/>
      <c r="J158" s="238"/>
    </row>
    <row r="159" spans="1:10">
      <c r="A159" s="112"/>
      <c r="B159" s="113"/>
      <c r="C159" s="114"/>
      <c r="D159" s="237"/>
      <c r="E159" s="237"/>
      <c r="F159" s="237"/>
      <c r="G159" s="237"/>
      <c r="H159" s="237"/>
      <c r="I159" s="238"/>
      <c r="J159" s="238"/>
    </row>
    <row r="160" spans="1:10" ht="42.75">
      <c r="A160" s="112"/>
      <c r="B160" s="113" t="s">
        <v>617</v>
      </c>
      <c r="C160" s="114"/>
      <c r="D160" s="237"/>
      <c r="E160" s="237"/>
      <c r="F160" s="237"/>
      <c r="G160" s="237"/>
      <c r="H160" s="237"/>
      <c r="I160" s="238"/>
      <c r="J160" s="238"/>
    </row>
    <row r="161" spans="1:10">
      <c r="A161" s="112"/>
      <c r="B161" s="114"/>
      <c r="C161" s="114"/>
      <c r="D161" s="237"/>
      <c r="E161" s="237"/>
      <c r="F161" s="237"/>
      <c r="G161" s="237"/>
      <c r="H161" s="237"/>
      <c r="I161" s="238"/>
      <c r="J161" s="238"/>
    </row>
    <row r="162" spans="1:10" ht="28.5">
      <c r="A162" s="112">
        <v>6.3</v>
      </c>
      <c r="B162" s="114" t="s">
        <v>619</v>
      </c>
      <c r="C162" s="114" t="s">
        <v>618</v>
      </c>
      <c r="D162" s="238" t="s">
        <v>796</v>
      </c>
      <c r="E162" s="238" t="s">
        <v>796</v>
      </c>
      <c r="F162" s="238" t="s">
        <v>796</v>
      </c>
      <c r="G162" s="238" t="s">
        <v>795</v>
      </c>
      <c r="H162" s="238" t="s">
        <v>795</v>
      </c>
      <c r="I162" s="238" t="s">
        <v>795</v>
      </c>
      <c r="J162" s="238" t="s">
        <v>1362</v>
      </c>
    </row>
    <row r="163" spans="1:10">
      <c r="A163" s="112"/>
      <c r="B163" s="114"/>
      <c r="C163" s="114"/>
      <c r="D163" s="240" t="s">
        <v>1131</v>
      </c>
      <c r="E163" s="240" t="s">
        <v>1131</v>
      </c>
      <c r="F163" s="240" t="s">
        <v>1131</v>
      </c>
      <c r="G163" s="238" t="s">
        <v>795</v>
      </c>
      <c r="H163" s="238" t="s">
        <v>795</v>
      </c>
      <c r="I163" s="238" t="s">
        <v>795</v>
      </c>
      <c r="J163" s="238" t="s">
        <v>1362</v>
      </c>
    </row>
    <row r="164" spans="1:10">
      <c r="A164" s="112"/>
      <c r="B164" s="114"/>
      <c r="C164" s="114"/>
      <c r="D164" s="240" t="s">
        <v>1132</v>
      </c>
      <c r="E164" s="240" t="s">
        <v>1132</v>
      </c>
      <c r="F164" s="240" t="s">
        <v>1132</v>
      </c>
      <c r="G164" s="238" t="s">
        <v>795</v>
      </c>
      <c r="H164" s="238" t="s">
        <v>795</v>
      </c>
      <c r="I164" s="238" t="s">
        <v>795</v>
      </c>
      <c r="J164" s="238" t="s">
        <v>1362</v>
      </c>
    </row>
    <row r="165" spans="1:10">
      <c r="A165" s="112"/>
      <c r="B165" s="114"/>
      <c r="C165" s="114"/>
      <c r="D165" s="240" t="s">
        <v>1133</v>
      </c>
      <c r="E165" s="240" t="s">
        <v>1133</v>
      </c>
      <c r="F165" s="240" t="s">
        <v>1133</v>
      </c>
      <c r="G165" s="238" t="s">
        <v>795</v>
      </c>
      <c r="H165" s="238" t="s">
        <v>795</v>
      </c>
      <c r="I165" s="238" t="s">
        <v>795</v>
      </c>
      <c r="J165" s="238" t="s">
        <v>1362</v>
      </c>
    </row>
    <row r="166" spans="1:10">
      <c r="A166" s="112"/>
      <c r="B166" s="114"/>
      <c r="C166" s="114"/>
      <c r="D166" s="240" t="s">
        <v>1134</v>
      </c>
      <c r="E166" s="240" t="s">
        <v>1134</v>
      </c>
      <c r="F166" s="240" t="s">
        <v>1134</v>
      </c>
      <c r="G166" s="238" t="s">
        <v>795</v>
      </c>
      <c r="H166" s="238" t="s">
        <v>795</v>
      </c>
      <c r="I166" s="238" t="s">
        <v>795</v>
      </c>
      <c r="J166" s="238" t="s">
        <v>1362</v>
      </c>
    </row>
    <row r="167" spans="1:10">
      <c r="A167" s="112"/>
      <c r="B167" s="114"/>
      <c r="C167" s="114"/>
      <c r="D167" s="240" t="s">
        <v>1135</v>
      </c>
      <c r="E167" s="240" t="s">
        <v>1135</v>
      </c>
      <c r="F167" s="238" t="s">
        <v>795</v>
      </c>
      <c r="G167" s="238" t="s">
        <v>795</v>
      </c>
      <c r="H167" s="238" t="s">
        <v>795</v>
      </c>
      <c r="I167" s="238" t="s">
        <v>795</v>
      </c>
      <c r="J167" s="238" t="s">
        <v>1362</v>
      </c>
    </row>
    <row r="168" spans="1:10">
      <c r="A168" s="112"/>
      <c r="B168" s="114"/>
      <c r="C168" s="114"/>
      <c r="D168" s="240" t="s">
        <v>1136</v>
      </c>
      <c r="E168" s="240" t="s">
        <v>1136</v>
      </c>
      <c r="F168" s="238" t="s">
        <v>795</v>
      </c>
      <c r="G168" s="238" t="s">
        <v>795</v>
      </c>
      <c r="H168" s="238" t="s">
        <v>795</v>
      </c>
      <c r="I168" s="238" t="s">
        <v>795</v>
      </c>
      <c r="J168" s="238" t="s">
        <v>1362</v>
      </c>
    </row>
    <row r="169" spans="1:10">
      <c r="A169" s="112"/>
      <c r="B169" s="114"/>
      <c r="C169" s="114"/>
      <c r="D169" s="240" t="s">
        <v>1137</v>
      </c>
      <c r="E169" s="240" t="s">
        <v>1137</v>
      </c>
      <c r="F169" s="238" t="s">
        <v>795</v>
      </c>
      <c r="G169" s="238" t="s">
        <v>795</v>
      </c>
      <c r="H169" s="238" t="s">
        <v>795</v>
      </c>
      <c r="I169" s="238" t="s">
        <v>795</v>
      </c>
      <c r="J169" s="238" t="s">
        <v>1362</v>
      </c>
    </row>
    <row r="170" spans="1:10">
      <c r="A170" s="112"/>
      <c r="B170" s="114"/>
      <c r="C170" s="114"/>
      <c r="D170" s="238" t="s">
        <v>1138</v>
      </c>
      <c r="E170" s="238" t="s">
        <v>1138</v>
      </c>
      <c r="F170" s="238" t="s">
        <v>1138</v>
      </c>
      <c r="G170" s="238" t="s">
        <v>795</v>
      </c>
      <c r="H170" s="238" t="s">
        <v>795</v>
      </c>
      <c r="I170" s="238" t="s">
        <v>795</v>
      </c>
      <c r="J170" s="238" t="s">
        <v>1362</v>
      </c>
    </row>
    <row r="171" spans="1:10">
      <c r="A171" s="112"/>
      <c r="B171" s="114"/>
      <c r="C171" s="114"/>
      <c r="D171" s="238" t="s">
        <v>795</v>
      </c>
      <c r="E171" s="238" t="s">
        <v>795</v>
      </c>
      <c r="F171" s="243" t="s">
        <v>1193</v>
      </c>
      <c r="G171" s="238" t="s">
        <v>795</v>
      </c>
      <c r="H171" s="238" t="s">
        <v>795</v>
      </c>
      <c r="I171" s="238"/>
      <c r="J171" s="238" t="s">
        <v>795</v>
      </c>
    </row>
    <row r="172" spans="1:10">
      <c r="A172" s="112"/>
      <c r="B172" s="114"/>
      <c r="C172" s="114"/>
      <c r="D172" s="238" t="s">
        <v>795</v>
      </c>
      <c r="E172" s="238" t="s">
        <v>795</v>
      </c>
      <c r="F172" s="238" t="s">
        <v>795</v>
      </c>
      <c r="G172" s="238" t="s">
        <v>795</v>
      </c>
      <c r="H172" s="238" t="s">
        <v>795</v>
      </c>
      <c r="I172" s="240" t="s">
        <v>1194</v>
      </c>
      <c r="J172" s="240" t="s">
        <v>1362</v>
      </c>
    </row>
    <row r="173" spans="1:10">
      <c r="A173" s="112"/>
      <c r="B173" s="114"/>
      <c r="C173" s="114"/>
      <c r="D173" s="240" t="s">
        <v>1195</v>
      </c>
      <c r="E173" s="243" t="s">
        <v>1195</v>
      </c>
      <c r="F173" s="238" t="s">
        <v>795</v>
      </c>
      <c r="G173" s="238" t="s">
        <v>795</v>
      </c>
      <c r="H173" s="238" t="s">
        <v>795</v>
      </c>
      <c r="I173" s="238"/>
      <c r="J173" s="238" t="s">
        <v>795</v>
      </c>
    </row>
    <row r="174" spans="1:10">
      <c r="A174" s="112"/>
      <c r="B174" s="114"/>
      <c r="C174" s="114"/>
      <c r="D174" s="243" t="s">
        <v>1196</v>
      </c>
      <c r="E174" s="238" t="s">
        <v>795</v>
      </c>
      <c r="F174" s="238" t="s">
        <v>795</v>
      </c>
      <c r="G174" s="238" t="s">
        <v>795</v>
      </c>
      <c r="H174" s="243" t="s">
        <v>1196</v>
      </c>
      <c r="I174" s="238"/>
      <c r="J174" s="238" t="s">
        <v>795</v>
      </c>
    </row>
    <row r="175" spans="1:10">
      <c r="A175" s="112"/>
      <c r="B175" s="114"/>
      <c r="C175" s="114"/>
      <c r="D175" s="238" t="s">
        <v>795</v>
      </c>
      <c r="E175" s="243" t="s">
        <v>1197</v>
      </c>
      <c r="F175" s="243" t="s">
        <v>1197</v>
      </c>
      <c r="G175" s="238" t="s">
        <v>795</v>
      </c>
      <c r="H175" s="238" t="s">
        <v>795</v>
      </c>
      <c r="I175" s="238" t="s">
        <v>795</v>
      </c>
      <c r="J175" s="238" t="s">
        <v>1362</v>
      </c>
    </row>
    <row r="176" spans="1:10">
      <c r="A176" s="112"/>
      <c r="B176" s="114"/>
      <c r="C176" s="114"/>
      <c r="D176" s="240" t="s">
        <v>1198</v>
      </c>
      <c r="E176" s="238" t="s">
        <v>795</v>
      </c>
      <c r="F176" s="238" t="s">
        <v>795</v>
      </c>
      <c r="G176" s="238" t="s">
        <v>795</v>
      </c>
      <c r="H176" s="238" t="s">
        <v>795</v>
      </c>
      <c r="I176" s="238" t="s">
        <v>795</v>
      </c>
      <c r="J176" s="238" t="s">
        <v>1362</v>
      </c>
    </row>
    <row r="177" spans="1:10">
      <c r="A177" s="112"/>
      <c r="B177" s="114"/>
      <c r="C177" s="114"/>
      <c r="D177" s="238"/>
      <c r="E177" s="237"/>
      <c r="F177" s="237"/>
      <c r="G177" s="237"/>
      <c r="H177" s="237"/>
      <c r="I177" s="238"/>
      <c r="J177" s="238"/>
    </row>
    <row r="178" spans="1:10">
      <c r="A178" s="112"/>
      <c r="B178" s="120" t="s">
        <v>81</v>
      </c>
      <c r="C178" s="114"/>
      <c r="D178" s="238"/>
      <c r="E178" s="237"/>
      <c r="F178" s="237"/>
      <c r="G178" s="237"/>
      <c r="H178" s="237"/>
      <c r="I178" s="238"/>
      <c r="J178" s="238"/>
    </row>
    <row r="179" spans="1:10" ht="57">
      <c r="A179" s="112"/>
      <c r="B179" s="113" t="s">
        <v>620</v>
      </c>
      <c r="C179" s="114"/>
      <c r="D179" s="238"/>
      <c r="E179" s="237"/>
      <c r="F179" s="237"/>
      <c r="G179" s="237"/>
      <c r="H179" s="237"/>
      <c r="I179" s="238"/>
      <c r="J179" s="238"/>
    </row>
    <row r="180" spans="1:10">
      <c r="A180" s="112"/>
      <c r="B180" s="113"/>
      <c r="C180" s="114"/>
      <c r="D180" s="238"/>
      <c r="E180" s="237"/>
      <c r="F180" s="237"/>
      <c r="G180" s="237"/>
      <c r="H180" s="237"/>
      <c r="I180" s="238"/>
      <c r="J180" s="238"/>
    </row>
    <row r="181" spans="1:10" ht="28.5">
      <c r="A181" s="112"/>
      <c r="B181" s="113" t="s">
        <v>589</v>
      </c>
      <c r="C181" s="114"/>
      <c r="D181" s="238"/>
      <c r="E181" s="237"/>
      <c r="F181" s="237"/>
      <c r="G181" s="237"/>
      <c r="H181" s="237"/>
      <c r="I181" s="238"/>
      <c r="J181" s="238"/>
    </row>
    <row r="182" spans="1:10">
      <c r="A182" s="112"/>
      <c r="B182" s="113"/>
      <c r="C182" s="114"/>
      <c r="D182" s="238"/>
      <c r="E182" s="237"/>
      <c r="F182" s="237"/>
      <c r="G182" s="237"/>
      <c r="H182" s="237"/>
      <c r="I182" s="238"/>
      <c r="J182" s="238"/>
    </row>
    <row r="183" spans="1:10">
      <c r="A183" s="112"/>
      <c r="B183" s="113"/>
      <c r="C183" s="114"/>
      <c r="D183" s="238"/>
      <c r="E183" s="237"/>
      <c r="F183" s="237"/>
      <c r="G183" s="237"/>
      <c r="H183" s="237"/>
      <c r="I183" s="238"/>
      <c r="J183" s="238"/>
    </row>
    <row r="184" spans="1:10">
      <c r="A184" s="112"/>
      <c r="B184" s="113"/>
      <c r="C184" s="114"/>
      <c r="D184" s="238"/>
      <c r="E184" s="237"/>
      <c r="F184" s="237"/>
      <c r="G184" s="237"/>
      <c r="H184" s="237"/>
      <c r="I184" s="238"/>
      <c r="J184" s="238"/>
    </row>
    <row r="185" spans="1:10" ht="42.75">
      <c r="A185" s="112">
        <v>6.4</v>
      </c>
      <c r="B185" s="114" t="s">
        <v>627</v>
      </c>
      <c r="C185" s="114" t="s">
        <v>602</v>
      </c>
      <c r="D185" s="240" t="s">
        <v>797</v>
      </c>
      <c r="E185" s="240" t="s">
        <v>797</v>
      </c>
      <c r="F185" s="240" t="s">
        <v>797</v>
      </c>
      <c r="G185" s="238" t="s">
        <v>795</v>
      </c>
      <c r="H185" s="238" t="s">
        <v>795</v>
      </c>
      <c r="I185" s="238" t="s">
        <v>795</v>
      </c>
      <c r="J185" s="238" t="s">
        <v>1362</v>
      </c>
    </row>
    <row r="186" spans="1:10">
      <c r="A186" s="112"/>
      <c r="B186" s="113"/>
      <c r="C186" s="114"/>
      <c r="D186" s="237"/>
      <c r="E186" s="237"/>
      <c r="F186" s="237"/>
      <c r="G186" s="237"/>
      <c r="H186" s="237"/>
      <c r="I186" s="238"/>
      <c r="J186" s="238"/>
    </row>
    <row r="187" spans="1:10">
      <c r="A187" s="112"/>
      <c r="B187" s="120" t="s">
        <v>81</v>
      </c>
      <c r="C187" s="114"/>
      <c r="D187" s="237"/>
      <c r="E187" s="237"/>
      <c r="F187" s="237"/>
      <c r="G187" s="237"/>
      <c r="H187" s="237"/>
      <c r="I187" s="238"/>
      <c r="J187" s="238"/>
    </row>
    <row r="188" spans="1:10" ht="57">
      <c r="A188" s="112"/>
      <c r="B188" s="113" t="s">
        <v>626</v>
      </c>
      <c r="C188" s="114"/>
      <c r="D188" s="237"/>
      <c r="E188" s="237"/>
      <c r="F188" s="237"/>
      <c r="G188" s="237"/>
      <c r="H188" s="237"/>
      <c r="I188" s="238"/>
      <c r="J188" s="238"/>
    </row>
    <row r="189" spans="1:10">
      <c r="A189" s="112"/>
      <c r="B189" s="113"/>
      <c r="C189" s="114"/>
      <c r="D189" s="237"/>
      <c r="E189" s="237"/>
      <c r="F189" s="237"/>
      <c r="G189" s="237"/>
      <c r="H189" s="237"/>
      <c r="I189" s="238"/>
      <c r="J189" s="238"/>
    </row>
    <row r="190" spans="1:10" ht="28.5">
      <c r="A190" s="112">
        <v>6.5</v>
      </c>
      <c r="B190" s="114" t="s">
        <v>623</v>
      </c>
      <c r="C190" s="114" t="s">
        <v>625</v>
      </c>
      <c r="D190" s="238" t="s">
        <v>798</v>
      </c>
      <c r="E190" s="238" t="s">
        <v>798</v>
      </c>
      <c r="F190" s="238" t="s">
        <v>798</v>
      </c>
      <c r="G190" s="238" t="s">
        <v>795</v>
      </c>
      <c r="H190" s="238" t="s">
        <v>795</v>
      </c>
      <c r="I190" s="238" t="s">
        <v>795</v>
      </c>
      <c r="J190" s="238" t="s">
        <v>1362</v>
      </c>
    </row>
    <row r="191" spans="1:10">
      <c r="A191" s="112"/>
      <c r="B191" s="114"/>
      <c r="C191" s="114"/>
      <c r="D191" s="240" t="s">
        <v>1131</v>
      </c>
      <c r="E191" s="240" t="s">
        <v>1131</v>
      </c>
      <c r="F191" s="240" t="s">
        <v>1131</v>
      </c>
      <c r="G191" s="238" t="s">
        <v>795</v>
      </c>
      <c r="H191" s="238" t="s">
        <v>795</v>
      </c>
      <c r="I191" s="238" t="s">
        <v>795</v>
      </c>
      <c r="J191" s="238" t="s">
        <v>1362</v>
      </c>
    </row>
    <row r="192" spans="1:10">
      <c r="A192" s="112"/>
      <c r="B192" s="114"/>
      <c r="C192" s="114"/>
      <c r="D192" s="240" t="s">
        <v>1132</v>
      </c>
      <c r="E192" s="240" t="s">
        <v>1132</v>
      </c>
      <c r="F192" s="240" t="s">
        <v>1132</v>
      </c>
      <c r="G192" s="238" t="s">
        <v>795</v>
      </c>
      <c r="H192" s="238" t="s">
        <v>795</v>
      </c>
      <c r="I192" s="238" t="s">
        <v>795</v>
      </c>
      <c r="J192" s="238" t="s">
        <v>1362</v>
      </c>
    </row>
    <row r="193" spans="1:10">
      <c r="A193" s="112"/>
      <c r="B193" s="114"/>
      <c r="C193" s="114"/>
      <c r="D193" s="240" t="s">
        <v>1133</v>
      </c>
      <c r="E193" s="240" t="s">
        <v>1133</v>
      </c>
      <c r="F193" s="240" t="s">
        <v>1133</v>
      </c>
      <c r="G193" s="238" t="s">
        <v>795</v>
      </c>
      <c r="H193" s="238" t="s">
        <v>795</v>
      </c>
      <c r="I193" s="238" t="s">
        <v>795</v>
      </c>
      <c r="J193" s="238" t="s">
        <v>1362</v>
      </c>
    </row>
    <row r="194" spans="1:10">
      <c r="A194" s="112"/>
      <c r="B194" s="114"/>
      <c r="C194" s="114"/>
      <c r="D194" s="240" t="s">
        <v>1134</v>
      </c>
      <c r="E194" s="240" t="s">
        <v>1134</v>
      </c>
      <c r="F194" s="240" t="s">
        <v>1134</v>
      </c>
      <c r="G194" s="238" t="s">
        <v>795</v>
      </c>
      <c r="H194" s="238" t="s">
        <v>795</v>
      </c>
      <c r="I194" s="238" t="s">
        <v>795</v>
      </c>
      <c r="J194" s="238" t="s">
        <v>1362</v>
      </c>
    </row>
    <row r="195" spans="1:10">
      <c r="A195" s="112"/>
      <c r="B195" s="114"/>
      <c r="C195" s="114"/>
      <c r="D195" s="240" t="s">
        <v>1135</v>
      </c>
      <c r="E195" s="240" t="s">
        <v>1135</v>
      </c>
      <c r="F195" s="238" t="s">
        <v>795</v>
      </c>
      <c r="G195" s="238" t="s">
        <v>795</v>
      </c>
      <c r="H195" s="238" t="s">
        <v>795</v>
      </c>
      <c r="I195" s="238" t="s">
        <v>795</v>
      </c>
      <c r="J195" s="238" t="s">
        <v>1362</v>
      </c>
    </row>
    <row r="196" spans="1:10">
      <c r="A196" s="112"/>
      <c r="B196" s="114"/>
      <c r="C196" s="114"/>
      <c r="D196" s="240" t="s">
        <v>1136</v>
      </c>
      <c r="E196" s="240" t="s">
        <v>1136</v>
      </c>
      <c r="F196" s="238" t="s">
        <v>795</v>
      </c>
      <c r="G196" s="238" t="s">
        <v>795</v>
      </c>
      <c r="H196" s="238" t="s">
        <v>795</v>
      </c>
      <c r="I196" s="238" t="s">
        <v>795</v>
      </c>
      <c r="J196" s="238" t="s">
        <v>1362</v>
      </c>
    </row>
    <row r="197" spans="1:10">
      <c r="A197" s="112"/>
      <c r="B197" s="114"/>
      <c r="C197" s="114"/>
      <c r="D197" s="240" t="s">
        <v>1137</v>
      </c>
      <c r="E197" s="240" t="s">
        <v>1137</v>
      </c>
      <c r="F197" s="238" t="s">
        <v>795</v>
      </c>
      <c r="G197" s="238" t="s">
        <v>795</v>
      </c>
      <c r="H197" s="238" t="s">
        <v>795</v>
      </c>
      <c r="I197" s="238" t="s">
        <v>795</v>
      </c>
      <c r="J197" s="238" t="s">
        <v>1362</v>
      </c>
    </row>
    <row r="198" spans="1:10">
      <c r="A198" s="112"/>
      <c r="B198" s="114"/>
      <c r="C198" s="114"/>
      <c r="D198" s="238" t="s">
        <v>1138</v>
      </c>
      <c r="E198" s="238" t="s">
        <v>1138</v>
      </c>
      <c r="F198" s="238" t="s">
        <v>1138</v>
      </c>
      <c r="G198" s="238" t="s">
        <v>795</v>
      </c>
      <c r="H198" s="238" t="s">
        <v>795</v>
      </c>
      <c r="I198" s="238" t="s">
        <v>795</v>
      </c>
      <c r="J198" s="238" t="s">
        <v>1362</v>
      </c>
    </row>
    <row r="199" spans="1:10">
      <c r="A199" s="112"/>
      <c r="B199" s="114"/>
      <c r="C199" s="114"/>
      <c r="D199" s="238" t="s">
        <v>795</v>
      </c>
      <c r="E199" s="238" t="s">
        <v>795</v>
      </c>
      <c r="F199" s="243" t="s">
        <v>1193</v>
      </c>
      <c r="G199" s="238" t="s">
        <v>795</v>
      </c>
      <c r="H199" s="238" t="s">
        <v>795</v>
      </c>
      <c r="I199" s="238" t="s">
        <v>795</v>
      </c>
      <c r="J199" s="238" t="s">
        <v>1362</v>
      </c>
    </row>
    <row r="200" spans="1:10">
      <c r="A200" s="112"/>
      <c r="B200" s="114"/>
      <c r="C200" s="114"/>
      <c r="D200" s="238" t="s">
        <v>795</v>
      </c>
      <c r="E200" s="238" t="s">
        <v>795</v>
      </c>
      <c r="F200" s="238" t="s">
        <v>795</v>
      </c>
      <c r="G200" s="238" t="s">
        <v>795</v>
      </c>
      <c r="H200" s="238" t="s">
        <v>795</v>
      </c>
      <c r="I200" s="240" t="s">
        <v>1194</v>
      </c>
      <c r="J200" s="240" t="s">
        <v>1362</v>
      </c>
    </row>
    <row r="201" spans="1:10">
      <c r="A201" s="112"/>
      <c r="B201" s="114"/>
      <c r="C201" s="114"/>
      <c r="D201" s="240" t="s">
        <v>1195</v>
      </c>
      <c r="E201" s="243" t="s">
        <v>1195</v>
      </c>
      <c r="F201" s="238" t="s">
        <v>795</v>
      </c>
      <c r="G201" s="238" t="s">
        <v>795</v>
      </c>
      <c r="H201" s="238" t="s">
        <v>795</v>
      </c>
      <c r="I201" s="238" t="s">
        <v>795</v>
      </c>
      <c r="J201" s="238" t="s">
        <v>1362</v>
      </c>
    </row>
    <row r="202" spans="1:10">
      <c r="A202" s="112"/>
      <c r="B202" s="114"/>
      <c r="C202" s="114"/>
      <c r="D202" s="243" t="s">
        <v>1196</v>
      </c>
      <c r="E202" s="238" t="s">
        <v>795</v>
      </c>
      <c r="F202" s="238" t="s">
        <v>795</v>
      </c>
      <c r="G202" s="238" t="s">
        <v>795</v>
      </c>
      <c r="H202" s="243" t="s">
        <v>1196</v>
      </c>
      <c r="I202" s="238"/>
      <c r="J202" s="238" t="s">
        <v>795</v>
      </c>
    </row>
    <row r="203" spans="1:10">
      <c r="A203" s="112"/>
      <c r="B203" s="120" t="s">
        <v>81</v>
      </c>
      <c r="C203" s="114"/>
      <c r="D203" s="237"/>
      <c r="E203" s="237"/>
      <c r="F203" s="237"/>
      <c r="G203" s="237"/>
      <c r="H203" s="237"/>
      <c r="I203" s="238"/>
      <c r="J203" s="238"/>
    </row>
    <row r="204" spans="1:10" ht="57">
      <c r="A204" s="112"/>
      <c r="B204" s="113" t="s">
        <v>624</v>
      </c>
      <c r="C204" s="114"/>
      <c r="D204" s="237"/>
      <c r="E204" s="237"/>
      <c r="F204" s="237"/>
      <c r="G204" s="237"/>
      <c r="H204" s="237"/>
      <c r="I204" s="238"/>
      <c r="J204" s="238"/>
    </row>
    <row r="205" spans="1:10" ht="15.75" thickBot="1">
      <c r="A205" s="121"/>
      <c r="B205" s="122"/>
      <c r="C205" s="122"/>
      <c r="D205" s="242"/>
      <c r="E205" s="242"/>
      <c r="F205" s="242"/>
      <c r="G205" s="242"/>
      <c r="H205" s="242"/>
      <c r="I205" s="241"/>
      <c r="J205" s="241"/>
    </row>
  </sheetData>
  <sheetProtection password="B2DF" sheet="1" objects="1" scenarios="1"/>
  <mergeCells count="4">
    <mergeCell ref="A8:B8"/>
    <mergeCell ref="A90:B90"/>
    <mergeCell ref="D97:J97"/>
    <mergeCell ref="D92:J92"/>
  </mergeCells>
  <phoneticPr fontId="1" type="noConversion"/>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6:F106" location="'2-5'!A1" display="Test Case 5"/>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s>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G10" activeCellId="2" sqref="C10:C18 E10:E18 G10:G18"/>
    </sheetView>
  </sheetViews>
  <sheetFormatPr defaultRowHeight="15.75"/>
  <cols>
    <col min="1" max="1" width="22.85546875" style="27" bestFit="1" customWidth="1"/>
    <col min="2" max="2" width="16.140625" style="27" bestFit="1" customWidth="1"/>
    <col min="3" max="3" width="23.140625" style="27" customWidth="1"/>
    <col min="4" max="4" width="16.140625" style="27" bestFit="1" customWidth="1"/>
    <col min="5" max="5" width="23.140625" style="27" customWidth="1"/>
    <col min="6" max="6" width="16.140625" style="27" bestFit="1" customWidth="1"/>
    <col min="7" max="7" width="23.140625" style="27" customWidth="1"/>
    <col min="8" max="8" width="16.85546875" style="27" bestFit="1" customWidth="1"/>
    <col min="9" max="16384" width="9.140625" style="27"/>
  </cols>
  <sheetData>
    <row r="1" spans="1:13" s="226" customFormat="1" ht="18">
      <c r="A1" s="427" t="s">
        <v>1042</v>
      </c>
      <c r="B1" s="427"/>
      <c r="C1" s="427"/>
      <c r="D1" s="427"/>
      <c r="E1" s="427"/>
      <c r="F1" s="427"/>
      <c r="G1" s="427"/>
      <c r="H1" s="427"/>
      <c r="I1" s="427"/>
      <c r="J1" s="427"/>
    </row>
    <row r="2" spans="1:13">
      <c r="A2" s="430" t="s">
        <v>1044</v>
      </c>
      <c r="B2" s="430"/>
      <c r="C2" s="430"/>
      <c r="D2" s="430"/>
      <c r="E2" s="430"/>
      <c r="F2" s="430"/>
      <c r="G2" s="430"/>
      <c r="H2" s="430"/>
      <c r="I2" s="430"/>
    </row>
    <row r="3" spans="1:13">
      <c r="A3" s="430" t="s">
        <v>970</v>
      </c>
      <c r="B3" s="430"/>
      <c r="C3" s="430"/>
      <c r="D3" s="430"/>
      <c r="E3" s="430"/>
      <c r="F3" s="430"/>
      <c r="G3" s="430"/>
      <c r="H3" s="430"/>
      <c r="I3" s="430"/>
    </row>
    <row r="4" spans="1:13">
      <c r="A4" s="150"/>
      <c r="B4" s="150"/>
      <c r="C4" s="150"/>
      <c r="D4" s="150"/>
      <c r="E4" s="150"/>
      <c r="F4" s="150"/>
      <c r="G4" s="150"/>
      <c r="H4" s="150"/>
      <c r="I4" s="150"/>
    </row>
    <row r="5" spans="1:13" s="20" customFormat="1" ht="18">
      <c r="A5" s="427" t="s">
        <v>1076</v>
      </c>
      <c r="B5" s="427"/>
      <c r="C5" s="427"/>
      <c r="D5" s="427"/>
      <c r="E5" s="427"/>
      <c r="F5" s="427"/>
    </row>
    <row r="6" spans="1:13" s="20" customFormat="1" ht="18">
      <c r="A6" s="235" t="s">
        <v>1140</v>
      </c>
      <c r="B6" s="148"/>
      <c r="C6" s="148"/>
      <c r="D6" s="148"/>
      <c r="E6" s="148"/>
      <c r="F6" s="148"/>
    </row>
    <row r="7" spans="1:13">
      <c r="A7" s="430" t="s">
        <v>1043</v>
      </c>
      <c r="B7" s="430"/>
      <c r="C7" s="430"/>
      <c r="D7" s="430"/>
      <c r="E7" s="430"/>
      <c r="F7" s="430"/>
      <c r="G7" s="430"/>
      <c r="H7" s="430"/>
      <c r="I7" s="430"/>
      <c r="J7" s="430"/>
      <c r="K7" s="430"/>
      <c r="L7" s="430"/>
      <c r="M7" s="136"/>
    </row>
    <row r="8" spans="1:13">
      <c r="A8" s="229"/>
      <c r="B8" s="441" t="s">
        <v>220</v>
      </c>
      <c r="C8" s="441"/>
      <c r="D8" s="441" t="s">
        <v>221</v>
      </c>
      <c r="E8" s="441"/>
      <c r="F8" s="441" t="s">
        <v>222</v>
      </c>
      <c r="G8" s="441"/>
    </row>
    <row r="9" spans="1:13" ht="75">
      <c r="A9" s="230" t="s">
        <v>997</v>
      </c>
      <c r="B9" s="23" t="s">
        <v>996</v>
      </c>
      <c r="C9" s="354" t="s">
        <v>1849</v>
      </c>
      <c r="D9" s="23" t="s">
        <v>996</v>
      </c>
      <c r="E9" s="354" t="s">
        <v>1849</v>
      </c>
      <c r="F9" s="23" t="s">
        <v>996</v>
      </c>
      <c r="G9" s="354" t="s">
        <v>1849</v>
      </c>
    </row>
    <row r="10" spans="1:13">
      <c r="A10" s="36" t="s">
        <v>995</v>
      </c>
      <c r="B10" s="34" t="s">
        <v>1889</v>
      </c>
      <c r="C10" s="519"/>
      <c r="D10" s="34" t="s">
        <v>1892</v>
      </c>
      <c r="E10" s="519"/>
      <c r="F10" s="34" t="s">
        <v>1894</v>
      </c>
      <c r="G10" s="519"/>
    </row>
    <row r="11" spans="1:13">
      <c r="A11" s="37" t="s">
        <v>994</v>
      </c>
      <c r="B11" s="28" t="s">
        <v>1895</v>
      </c>
      <c r="C11" s="520"/>
      <c r="D11" s="28" t="s">
        <v>1899</v>
      </c>
      <c r="E11" s="520"/>
      <c r="F11" s="28" t="str">
        <f>"510000"</f>
        <v>510000</v>
      </c>
      <c r="G11" s="520"/>
    </row>
    <row r="12" spans="1:13">
      <c r="A12" s="37" t="s">
        <v>993</v>
      </c>
      <c r="B12" s="29" t="s">
        <v>1896</v>
      </c>
      <c r="C12" s="520"/>
      <c r="D12" s="29" t="s">
        <v>1900</v>
      </c>
      <c r="E12" s="520"/>
      <c r="F12" s="29" t="str">
        <f>"603100.000"</f>
        <v>603100.000</v>
      </c>
      <c r="G12" s="520"/>
    </row>
    <row r="13" spans="1:13">
      <c r="A13" s="37" t="s">
        <v>992</v>
      </c>
      <c r="B13" s="29" t="s">
        <v>1890</v>
      </c>
      <c r="C13" s="520"/>
      <c r="D13" s="29" t="s">
        <v>1901</v>
      </c>
      <c r="E13" s="520"/>
      <c r="F13" s="29" t="str">
        <f>"1.190"</f>
        <v>1.190</v>
      </c>
      <c r="G13" s="520"/>
    </row>
    <row r="14" spans="1:13">
      <c r="A14" s="37" t="s">
        <v>991</v>
      </c>
      <c r="B14" s="29" t="s">
        <v>1897</v>
      </c>
      <c r="C14" s="520"/>
      <c r="D14" s="29" t="s">
        <v>1891</v>
      </c>
      <c r="E14" s="520"/>
      <c r="F14" s="29" t="str">
        <f>"1.180"</f>
        <v>1.180</v>
      </c>
      <c r="G14" s="520"/>
    </row>
    <row r="15" spans="1:13">
      <c r="A15" s="37" t="s">
        <v>990</v>
      </c>
      <c r="B15" s="29" t="s">
        <v>1890</v>
      </c>
      <c r="C15" s="520"/>
      <c r="D15" s="29" t="s">
        <v>1891</v>
      </c>
      <c r="E15" s="520"/>
      <c r="F15" s="29" t="str">
        <f>"1.180"</f>
        <v>1.180</v>
      </c>
      <c r="G15" s="520"/>
    </row>
    <row r="16" spans="1:13">
      <c r="A16" s="161" t="s">
        <v>1222</v>
      </c>
      <c r="B16" s="29" t="s">
        <v>1898</v>
      </c>
      <c r="C16" s="520"/>
      <c r="D16" s="29" t="s">
        <v>1902</v>
      </c>
      <c r="E16" s="520"/>
      <c r="F16" s="29" t="str">
        <f>"1.182"</f>
        <v>1.182</v>
      </c>
      <c r="G16" s="520"/>
    </row>
    <row r="17" spans="1:7">
      <c r="A17" s="37" t="s">
        <v>989</v>
      </c>
      <c r="B17" s="29" t="s">
        <v>150</v>
      </c>
      <c r="C17" s="520"/>
      <c r="D17" s="28" t="s">
        <v>150</v>
      </c>
      <c r="E17" s="520"/>
      <c r="F17" s="28" t="s">
        <v>150</v>
      </c>
      <c r="G17" s="520"/>
    </row>
    <row r="18" spans="1:7">
      <c r="A18" s="37" t="s">
        <v>988</v>
      </c>
      <c r="B18" s="29" t="s">
        <v>1049</v>
      </c>
      <c r="C18" s="521"/>
      <c r="D18" s="29" t="s">
        <v>1049</v>
      </c>
      <c r="E18" s="521"/>
      <c r="F18" s="29" t="s">
        <v>1049</v>
      </c>
      <c r="G18" s="521"/>
    </row>
    <row r="20" spans="1:7">
      <c r="A20" s="430" t="s">
        <v>275</v>
      </c>
      <c r="B20" s="430"/>
      <c r="C20" s="430"/>
      <c r="D20" s="430"/>
      <c r="E20" s="430"/>
    </row>
  </sheetData>
  <sheetProtection algorithmName="SHA-512" hashValue="a22MWVZc1lKFnQG23jqcCrdahyjQAU+sfcVpo3T8XXrtOkfNwLb5mehZNVr/MlQxPqOIOLobas+ysOmqlGpssg==" saltValue="4Cg6BJFD5hu8CtvcNqhXOA=="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I12" sqref="I12"/>
    </sheetView>
  </sheetViews>
  <sheetFormatPr defaultRowHeight="15.75"/>
  <cols>
    <col min="1" max="1" width="14.5703125" style="27" bestFit="1" customWidth="1"/>
    <col min="2" max="2" width="16.140625" style="27" bestFit="1" customWidth="1"/>
    <col min="3" max="3" width="26.28515625" style="27" customWidth="1"/>
    <col min="4" max="4" width="16.140625" style="27" bestFit="1" customWidth="1"/>
    <col min="5" max="5" width="26.28515625" style="27" customWidth="1"/>
    <col min="6" max="6" width="16.85546875" style="27" bestFit="1" customWidth="1"/>
    <col min="7" max="8" width="9.140625" style="27"/>
    <col min="9" max="9" width="35" style="27" customWidth="1"/>
    <col min="10" max="16384" width="9.140625" style="27"/>
  </cols>
  <sheetData>
    <row r="1" spans="1:13" s="226" customFormat="1" ht="18">
      <c r="A1" s="427" t="s">
        <v>1042</v>
      </c>
      <c r="B1" s="427"/>
      <c r="C1" s="427"/>
      <c r="D1" s="427"/>
      <c r="E1" s="427"/>
      <c r="F1" s="427"/>
      <c r="G1" s="427"/>
      <c r="H1" s="427"/>
      <c r="I1" s="427"/>
      <c r="J1" s="427"/>
    </row>
    <row r="2" spans="1:13">
      <c r="A2" s="430" t="s">
        <v>1044</v>
      </c>
      <c r="B2" s="430"/>
      <c r="C2" s="430"/>
      <c r="D2" s="430"/>
      <c r="E2" s="430"/>
      <c r="F2" s="430"/>
      <c r="G2" s="430"/>
      <c r="H2" s="430"/>
      <c r="I2" s="430"/>
    </row>
    <row r="3" spans="1:13">
      <c r="A3" s="430" t="s">
        <v>970</v>
      </c>
      <c r="B3" s="430"/>
      <c r="C3" s="430"/>
      <c r="D3" s="430"/>
      <c r="E3" s="430"/>
      <c r="F3" s="430"/>
      <c r="G3" s="430"/>
      <c r="H3" s="430"/>
      <c r="I3" s="430"/>
    </row>
    <row r="4" spans="1:13">
      <c r="A4" s="150"/>
      <c r="B4" s="150"/>
      <c r="C4" s="150"/>
      <c r="D4" s="150"/>
      <c r="E4" s="150"/>
      <c r="F4" s="150"/>
      <c r="G4" s="150"/>
      <c r="H4" s="150"/>
      <c r="I4" s="150"/>
    </row>
    <row r="5" spans="1:13" s="20" customFormat="1" ht="18">
      <c r="A5" s="427" t="s">
        <v>1077</v>
      </c>
      <c r="B5" s="427"/>
      <c r="C5" s="427"/>
      <c r="D5" s="427"/>
      <c r="E5" s="427"/>
      <c r="F5" s="427"/>
    </row>
    <row r="6" spans="1:13" s="20" customFormat="1" ht="18">
      <c r="A6" s="235" t="s">
        <v>1140</v>
      </c>
      <c r="B6" s="148"/>
      <c r="C6" s="148"/>
      <c r="D6" s="148"/>
      <c r="E6" s="148"/>
      <c r="F6" s="148"/>
    </row>
    <row r="7" spans="1:13">
      <c r="A7" s="430" t="s">
        <v>1043</v>
      </c>
      <c r="B7" s="430"/>
      <c r="C7" s="430"/>
      <c r="D7" s="430"/>
      <c r="E7" s="430"/>
      <c r="F7" s="430"/>
      <c r="G7" s="430"/>
      <c r="H7" s="430"/>
      <c r="I7" s="430"/>
      <c r="J7" s="430"/>
      <c r="K7" s="430"/>
      <c r="L7" s="430"/>
      <c r="M7" s="136"/>
    </row>
    <row r="8" spans="1:13">
      <c r="A8" s="21"/>
      <c r="B8" s="441" t="s">
        <v>220</v>
      </c>
      <c r="C8" s="441"/>
      <c r="D8" s="441" t="s">
        <v>822</v>
      </c>
      <c r="E8" s="441"/>
    </row>
    <row r="9" spans="1:13" ht="75">
      <c r="A9" s="231" t="s">
        <v>224</v>
      </c>
      <c r="B9" s="23" t="s">
        <v>987</v>
      </c>
      <c r="C9" s="354" t="s">
        <v>1849</v>
      </c>
      <c r="D9" s="23" t="s">
        <v>986</v>
      </c>
      <c r="E9" s="354" t="s">
        <v>1849</v>
      </c>
    </row>
    <row r="10" spans="1:13">
      <c r="A10" s="36" t="s">
        <v>1</v>
      </c>
      <c r="B10" s="157" t="s">
        <v>11</v>
      </c>
      <c r="C10" s="519"/>
      <c r="D10" s="157" t="s">
        <v>11</v>
      </c>
      <c r="E10" s="519"/>
    </row>
    <row r="11" spans="1:13">
      <c r="A11" s="37" t="s">
        <v>699</v>
      </c>
      <c r="B11" s="28" t="s">
        <v>10</v>
      </c>
      <c r="C11" s="520"/>
      <c r="D11" s="28"/>
      <c r="E11" s="520"/>
    </row>
    <row r="12" spans="1:13">
      <c r="A12" s="37" t="s">
        <v>985</v>
      </c>
      <c r="B12" s="29" t="s">
        <v>1903</v>
      </c>
      <c r="C12" s="521"/>
      <c r="D12" s="29" t="s">
        <v>1903</v>
      </c>
      <c r="E12" s="521"/>
    </row>
    <row r="14" spans="1:13" ht="16.5">
      <c r="A14" s="435" t="s">
        <v>1050</v>
      </c>
      <c r="B14" s="435"/>
      <c r="C14" s="435"/>
      <c r="D14" s="435"/>
      <c r="E14" s="435"/>
      <c r="F14" s="435"/>
      <c r="G14" s="435"/>
      <c r="H14" s="435"/>
      <c r="I14" s="435"/>
      <c r="J14" s="435"/>
      <c r="K14" s="435"/>
      <c r="L14" s="435"/>
    </row>
    <row r="15" spans="1:13" ht="16.5">
      <c r="A15" s="435" t="s">
        <v>818</v>
      </c>
      <c r="B15" s="435"/>
      <c r="C15" s="435"/>
      <c r="D15" s="435"/>
      <c r="E15" s="435"/>
      <c r="F15" s="435"/>
      <c r="G15" s="435"/>
      <c r="H15" s="435"/>
      <c r="I15" s="435"/>
      <c r="J15" s="435"/>
      <c r="K15" s="435"/>
      <c r="L15" s="435"/>
    </row>
  </sheetData>
  <sheetProtection algorithmName="SHA-512" hashValue="4975h82A9an1BJZ+EzwN74lnzz61xvjCfrRsBIhg+FKxdB/76Zy93HyxrAXogBC7bs0kMZPs6WhU50BxaObKYA==" saltValue="R+hPXAFizL9lfA7k0RBtfA=="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BO181"/>
  <sheetViews>
    <sheetView zoomScale="85" zoomScaleNormal="85" workbookViewId="0">
      <selection activeCell="J18" sqref="J18"/>
    </sheetView>
  </sheetViews>
  <sheetFormatPr defaultRowHeight="15.75"/>
  <cols>
    <col min="1" max="1" width="11" style="27" customWidth="1"/>
    <col min="2" max="2" width="10.5703125" style="27" bestFit="1" customWidth="1"/>
    <col min="3" max="3" width="9.140625" style="27"/>
    <col min="4" max="4" width="9.85546875" style="27" bestFit="1" customWidth="1"/>
    <col min="5" max="5" width="10.5703125" style="27" bestFit="1" customWidth="1"/>
    <col min="6" max="6" width="9.7109375" style="27" bestFit="1" customWidth="1"/>
    <col min="7" max="7" width="12.5703125" style="27" bestFit="1" customWidth="1"/>
    <col min="8" max="8" width="15.5703125" style="27" customWidth="1"/>
    <col min="9" max="9" width="47.85546875" style="27" customWidth="1"/>
    <col min="10" max="10" width="13.7109375" style="27" bestFit="1" customWidth="1"/>
    <col min="11" max="16384" width="9.140625" style="27"/>
  </cols>
  <sheetData>
    <row r="1" spans="1:67" s="226" customFormat="1" ht="18">
      <c r="A1" s="427" t="s">
        <v>1042</v>
      </c>
      <c r="B1" s="427"/>
      <c r="C1" s="427"/>
      <c r="D1" s="427"/>
      <c r="E1" s="427"/>
      <c r="F1" s="427"/>
      <c r="G1" s="427"/>
      <c r="H1" s="427"/>
      <c r="I1" s="427"/>
      <c r="J1" s="427"/>
    </row>
    <row r="2" spans="1:67">
      <c r="A2" s="430" t="s">
        <v>1044</v>
      </c>
      <c r="B2" s="430"/>
      <c r="C2" s="430"/>
      <c r="D2" s="430"/>
      <c r="E2" s="430"/>
      <c r="F2" s="430"/>
      <c r="G2" s="430"/>
      <c r="H2" s="430"/>
      <c r="I2" s="430"/>
    </row>
    <row r="3" spans="1:67">
      <c r="A3" s="430" t="s">
        <v>970</v>
      </c>
      <c r="B3" s="430"/>
      <c r="C3" s="430"/>
      <c r="D3" s="430"/>
      <c r="E3" s="430"/>
      <c r="F3" s="430"/>
      <c r="G3" s="430"/>
      <c r="H3" s="430"/>
      <c r="I3" s="430"/>
    </row>
    <row r="4" spans="1:67">
      <c r="A4" s="150"/>
      <c r="B4" s="150"/>
      <c r="C4" s="150"/>
      <c r="D4" s="150"/>
      <c r="E4" s="150"/>
      <c r="F4" s="150"/>
      <c r="G4" s="150"/>
      <c r="H4" s="150"/>
      <c r="I4" s="150"/>
    </row>
    <row r="5" spans="1:67" s="20" customFormat="1" ht="18">
      <c r="A5" s="427" t="s">
        <v>1048</v>
      </c>
      <c r="B5" s="427"/>
      <c r="C5" s="427"/>
      <c r="D5" s="427"/>
      <c r="E5" s="427"/>
      <c r="F5" s="427"/>
      <c r="G5" s="427"/>
      <c r="H5" s="427"/>
      <c r="I5" s="427"/>
      <c r="J5" s="427"/>
      <c r="K5" s="427"/>
      <c r="L5" s="427"/>
    </row>
    <row r="6" spans="1:67">
      <c r="A6" s="430" t="s">
        <v>864</v>
      </c>
      <c r="B6" s="430"/>
      <c r="C6" s="430"/>
      <c r="D6" s="430"/>
      <c r="E6" s="430"/>
      <c r="F6" s="430"/>
      <c r="G6" s="430"/>
      <c r="H6" s="430"/>
      <c r="I6" s="430"/>
      <c r="J6" s="430"/>
      <c r="K6" s="430"/>
      <c r="L6" s="430"/>
      <c r="M6" s="430"/>
      <c r="N6" s="430"/>
      <c r="O6" s="430"/>
      <c r="P6" s="430"/>
      <c r="Q6" s="430"/>
      <c r="X6" s="430"/>
      <c r="Y6" s="430"/>
      <c r="Z6" s="430"/>
      <c r="AA6" s="430"/>
      <c r="AH6" s="430"/>
      <c r="AI6" s="430"/>
      <c r="AJ6" s="430"/>
      <c r="AK6" s="430"/>
      <c r="AR6" s="430"/>
      <c r="AS6" s="430"/>
      <c r="AT6" s="430"/>
      <c r="AU6" s="430"/>
      <c r="BB6" s="430"/>
      <c r="BC6" s="430"/>
      <c r="BD6" s="430"/>
      <c r="BE6" s="430"/>
      <c r="BL6" s="430"/>
      <c r="BM6" s="430"/>
      <c r="BN6" s="430"/>
      <c r="BO6" s="430"/>
    </row>
    <row r="8" spans="1:67" ht="16.5" thickBot="1">
      <c r="A8" s="430" t="s">
        <v>373</v>
      </c>
      <c r="B8" s="430"/>
      <c r="C8" s="430"/>
      <c r="D8" s="430"/>
      <c r="E8" s="430"/>
      <c r="F8" s="430"/>
      <c r="G8" s="430"/>
      <c r="H8" s="430"/>
      <c r="I8" s="430"/>
      <c r="J8" s="430"/>
      <c r="K8" s="430"/>
      <c r="L8" s="430"/>
      <c r="M8" s="430"/>
    </row>
    <row r="9" spans="1:67" ht="16.5" thickBot="1">
      <c r="A9" s="458" t="s">
        <v>731</v>
      </c>
      <c r="B9" s="459"/>
      <c r="C9" s="459"/>
      <c r="D9" s="459"/>
      <c r="E9" s="459"/>
      <c r="F9" s="459"/>
      <c r="G9" s="459"/>
      <c r="H9" s="460"/>
      <c r="I9" s="52"/>
    </row>
    <row r="10" spans="1:67" ht="31.5">
      <c r="A10" s="483" t="s">
        <v>347</v>
      </c>
      <c r="B10" s="473"/>
      <c r="C10" s="473"/>
      <c r="D10" s="484"/>
      <c r="E10" s="472" t="s">
        <v>351</v>
      </c>
      <c r="F10" s="473"/>
      <c r="G10" s="473"/>
      <c r="H10" s="474"/>
      <c r="I10" s="167" t="s">
        <v>1913</v>
      </c>
    </row>
    <row r="11" spans="1:67" ht="47.25">
      <c r="A11" s="168" t="s">
        <v>352</v>
      </c>
      <c r="B11" s="169" t="s">
        <v>353</v>
      </c>
      <c r="C11" s="169" t="s">
        <v>354</v>
      </c>
      <c r="D11" s="169" t="s">
        <v>233</v>
      </c>
      <c r="E11" s="170" t="s">
        <v>233</v>
      </c>
      <c r="F11" s="169" t="s">
        <v>354</v>
      </c>
      <c r="G11" s="169" t="s">
        <v>353</v>
      </c>
      <c r="H11" s="171" t="s">
        <v>352</v>
      </c>
      <c r="I11" s="172" t="s">
        <v>1849</v>
      </c>
    </row>
    <row r="12" spans="1:67">
      <c r="A12" s="328" t="s">
        <v>1962</v>
      </c>
      <c r="B12" s="329" t="s">
        <v>193</v>
      </c>
      <c r="C12" s="329" t="s">
        <v>361</v>
      </c>
      <c r="D12" s="366">
        <v>1.18</v>
      </c>
      <c r="E12" s="324"/>
      <c r="F12" s="326"/>
      <c r="G12" s="326"/>
      <c r="H12" s="337"/>
      <c r="I12" s="564"/>
    </row>
    <row r="13" spans="1:67">
      <c r="A13" s="328" t="s">
        <v>1963</v>
      </c>
      <c r="B13" s="329" t="s">
        <v>193</v>
      </c>
      <c r="C13" s="329" t="s">
        <v>172</v>
      </c>
      <c r="D13" s="366">
        <v>1.18</v>
      </c>
      <c r="E13" s="324"/>
      <c r="F13" s="326"/>
      <c r="G13" s="326"/>
      <c r="H13" s="337"/>
      <c r="I13" s="565"/>
    </row>
    <row r="14" spans="1:67">
      <c r="A14" s="328" t="s">
        <v>1964</v>
      </c>
      <c r="B14" s="329" t="s">
        <v>193</v>
      </c>
      <c r="C14" s="329" t="s">
        <v>172</v>
      </c>
      <c r="D14" s="366">
        <v>1.17</v>
      </c>
      <c r="E14" s="324"/>
      <c r="F14" s="326"/>
      <c r="G14" s="326"/>
      <c r="H14" s="337"/>
      <c r="I14" s="565"/>
    </row>
    <row r="15" spans="1:67">
      <c r="A15" s="328" t="s">
        <v>1965</v>
      </c>
      <c r="B15" s="329" t="s">
        <v>193</v>
      </c>
      <c r="C15" s="329" t="s">
        <v>1911</v>
      </c>
      <c r="D15" s="366">
        <v>1.17</v>
      </c>
      <c r="E15" s="324"/>
      <c r="F15" s="326"/>
      <c r="G15" s="326"/>
      <c r="H15" s="337"/>
      <c r="I15" s="565"/>
    </row>
    <row r="16" spans="1:67">
      <c r="A16" s="328" t="s">
        <v>1966</v>
      </c>
      <c r="B16" s="329" t="s">
        <v>193</v>
      </c>
      <c r="C16" s="329" t="s">
        <v>1911</v>
      </c>
      <c r="D16" s="366">
        <v>1.17</v>
      </c>
      <c r="E16" s="324"/>
      <c r="F16" s="326"/>
      <c r="G16" s="326"/>
      <c r="H16" s="337"/>
      <c r="I16" s="565"/>
    </row>
    <row r="17" spans="1:9">
      <c r="A17" s="328" t="s">
        <v>1967</v>
      </c>
      <c r="B17" s="329" t="s">
        <v>193</v>
      </c>
      <c r="C17" s="329" t="s">
        <v>409</v>
      </c>
      <c r="D17" s="366">
        <v>1.17</v>
      </c>
      <c r="E17" s="324"/>
      <c r="F17" s="326"/>
      <c r="G17" s="326"/>
      <c r="H17" s="337"/>
      <c r="I17" s="565"/>
    </row>
    <row r="18" spans="1:9">
      <c r="A18" s="328" t="s">
        <v>1968</v>
      </c>
      <c r="B18" s="329" t="s">
        <v>193</v>
      </c>
      <c r="C18" s="329" t="s">
        <v>1924</v>
      </c>
      <c r="D18" s="366">
        <v>1.17</v>
      </c>
      <c r="E18" s="324"/>
      <c r="F18" s="326"/>
      <c r="G18" s="326"/>
      <c r="H18" s="337"/>
      <c r="I18" s="565"/>
    </row>
    <row r="19" spans="1:9">
      <c r="A19" s="328" t="s">
        <v>1969</v>
      </c>
      <c r="B19" s="329" t="s">
        <v>193</v>
      </c>
      <c r="C19" s="329" t="s">
        <v>1922</v>
      </c>
      <c r="D19" s="366">
        <v>1.1599999999999999</v>
      </c>
      <c r="E19" s="324"/>
      <c r="F19" s="326"/>
      <c r="G19" s="326"/>
      <c r="H19" s="337"/>
      <c r="I19" s="565"/>
    </row>
    <row r="20" spans="1:9">
      <c r="A20" s="328" t="s">
        <v>1970</v>
      </c>
      <c r="B20" s="329" t="s">
        <v>193</v>
      </c>
      <c r="C20" s="329" t="s">
        <v>1922</v>
      </c>
      <c r="D20" s="366">
        <v>1.1599999999999999</v>
      </c>
      <c r="E20" s="324"/>
      <c r="F20" s="326"/>
      <c r="G20" s="326"/>
      <c r="H20" s="337"/>
      <c r="I20" s="565"/>
    </row>
    <row r="21" spans="1:9">
      <c r="A21" s="328" t="s">
        <v>1971</v>
      </c>
      <c r="B21" s="329" t="s">
        <v>193</v>
      </c>
      <c r="C21" s="329" t="s">
        <v>1916</v>
      </c>
      <c r="D21" s="366">
        <v>1.1599999999999999</v>
      </c>
      <c r="E21" s="324"/>
      <c r="F21" s="326"/>
      <c r="G21" s="326"/>
      <c r="H21" s="337"/>
      <c r="I21" s="565"/>
    </row>
    <row r="22" spans="1:9">
      <c r="A22" s="328" t="s">
        <v>1972</v>
      </c>
      <c r="B22" s="329" t="s">
        <v>193</v>
      </c>
      <c r="C22" s="329" t="s">
        <v>409</v>
      </c>
      <c r="D22" s="366">
        <v>1.1599999999999999</v>
      </c>
      <c r="E22" s="324"/>
      <c r="F22" s="326"/>
      <c r="G22" s="326"/>
      <c r="H22" s="337"/>
      <c r="I22" s="565"/>
    </row>
    <row r="23" spans="1:9">
      <c r="A23" s="328" t="s">
        <v>1973</v>
      </c>
      <c r="B23" s="329" t="s">
        <v>193</v>
      </c>
      <c r="C23" s="329" t="s">
        <v>409</v>
      </c>
      <c r="D23" s="366">
        <v>1.1599999999999999</v>
      </c>
      <c r="E23" s="324"/>
      <c r="F23" s="326"/>
      <c r="G23" s="326"/>
      <c r="H23" s="337"/>
      <c r="I23" s="565"/>
    </row>
    <row r="24" spans="1:9">
      <c r="A24" s="328" t="s">
        <v>1974</v>
      </c>
      <c r="B24" s="329" t="s">
        <v>193</v>
      </c>
      <c r="C24" s="329" t="s">
        <v>1911</v>
      </c>
      <c r="D24" s="366">
        <v>1.1599999999999999</v>
      </c>
      <c r="E24" s="324"/>
      <c r="F24" s="326"/>
      <c r="G24" s="326"/>
      <c r="H24" s="337"/>
      <c r="I24" s="565"/>
    </row>
    <row r="25" spans="1:9">
      <c r="A25" s="328" t="s">
        <v>1975</v>
      </c>
      <c r="B25" s="329" t="s">
        <v>193</v>
      </c>
      <c r="C25" s="329" t="s">
        <v>1911</v>
      </c>
      <c r="D25" s="366">
        <v>1.1599999999999999</v>
      </c>
      <c r="E25" s="324"/>
      <c r="F25" s="326"/>
      <c r="G25" s="326"/>
      <c r="H25" s="337"/>
      <c r="I25" s="565"/>
    </row>
    <row r="26" spans="1:9">
      <c r="A26" s="328" t="s">
        <v>1976</v>
      </c>
      <c r="B26" s="329" t="s">
        <v>193</v>
      </c>
      <c r="C26" s="329" t="s">
        <v>409</v>
      </c>
      <c r="D26" s="366">
        <v>1.1599999999999999</v>
      </c>
      <c r="E26" s="324"/>
      <c r="F26" s="326"/>
      <c r="G26" s="326"/>
      <c r="H26" s="337"/>
      <c r="I26" s="565"/>
    </row>
    <row r="27" spans="1:9">
      <c r="A27" s="328" t="s">
        <v>1977</v>
      </c>
      <c r="B27" s="329" t="s">
        <v>193</v>
      </c>
      <c r="C27" s="329" t="s">
        <v>409</v>
      </c>
      <c r="D27" s="366">
        <v>1.1599999999999999</v>
      </c>
      <c r="E27" s="324"/>
      <c r="F27" s="326"/>
      <c r="G27" s="326"/>
      <c r="H27" s="337"/>
      <c r="I27" s="565"/>
    </row>
    <row r="28" spans="1:9">
      <c r="A28" s="328" t="s">
        <v>1978</v>
      </c>
      <c r="B28" s="329" t="s">
        <v>193</v>
      </c>
      <c r="C28" s="329" t="s">
        <v>409</v>
      </c>
      <c r="D28" s="366">
        <v>1.1599999999999999</v>
      </c>
      <c r="E28" s="324"/>
      <c r="F28" s="326"/>
      <c r="G28" s="326"/>
      <c r="H28" s="337"/>
      <c r="I28" s="565"/>
    </row>
    <row r="29" spans="1:9">
      <c r="A29" s="328" t="s">
        <v>1979</v>
      </c>
      <c r="B29" s="329" t="s">
        <v>193</v>
      </c>
      <c r="C29" s="329" t="s">
        <v>409</v>
      </c>
      <c r="D29" s="366">
        <v>1.1599999999999999</v>
      </c>
      <c r="E29" s="324"/>
      <c r="F29" s="326"/>
      <c r="G29" s="326"/>
      <c r="H29" s="337"/>
      <c r="I29" s="565"/>
    </row>
    <row r="30" spans="1:9">
      <c r="A30" s="328" t="s">
        <v>1980</v>
      </c>
      <c r="B30" s="329" t="s">
        <v>193</v>
      </c>
      <c r="C30" s="329" t="s">
        <v>1922</v>
      </c>
      <c r="D30" s="366">
        <v>1.1599999999999999</v>
      </c>
      <c r="E30" s="324"/>
      <c r="F30" s="326"/>
      <c r="G30" s="326"/>
      <c r="H30" s="337"/>
      <c r="I30" s="565"/>
    </row>
    <row r="31" spans="1:9">
      <c r="A31" s="328" t="s">
        <v>1981</v>
      </c>
      <c r="B31" s="329" t="s">
        <v>193</v>
      </c>
      <c r="C31" s="329" t="s">
        <v>1916</v>
      </c>
      <c r="D31" s="366">
        <v>1.1599999999999999</v>
      </c>
      <c r="E31" s="324"/>
      <c r="F31" s="326"/>
      <c r="G31" s="326"/>
      <c r="H31" s="337"/>
      <c r="I31" s="565"/>
    </row>
    <row r="32" spans="1:9">
      <c r="A32" s="328" t="s">
        <v>1982</v>
      </c>
      <c r="B32" s="329" t="s">
        <v>193</v>
      </c>
      <c r="C32" s="329" t="s">
        <v>409</v>
      </c>
      <c r="D32" s="366">
        <v>1.1499999999999999</v>
      </c>
      <c r="E32" s="324"/>
      <c r="F32" s="326"/>
      <c r="G32" s="326"/>
      <c r="H32" s="337"/>
      <c r="I32" s="565"/>
    </row>
    <row r="33" spans="1:9">
      <c r="A33" s="328" t="s">
        <v>1983</v>
      </c>
      <c r="B33" s="329" t="s">
        <v>193</v>
      </c>
      <c r="C33" s="329" t="s">
        <v>1924</v>
      </c>
      <c r="D33" s="366">
        <v>1.1499999999999999</v>
      </c>
      <c r="E33" s="324"/>
      <c r="F33" s="326"/>
      <c r="G33" s="326"/>
      <c r="H33" s="337"/>
      <c r="I33" s="565"/>
    </row>
    <row r="34" spans="1:9">
      <c r="A34" s="328" t="s">
        <v>1984</v>
      </c>
      <c r="B34" s="329" t="s">
        <v>193</v>
      </c>
      <c r="C34" s="329" t="s">
        <v>1924</v>
      </c>
      <c r="D34" s="366">
        <v>1.1499999999999999</v>
      </c>
      <c r="E34" s="324"/>
      <c r="F34" s="326"/>
      <c r="G34" s="326"/>
      <c r="H34" s="337"/>
      <c r="I34" s="565"/>
    </row>
    <row r="35" spans="1:9">
      <c r="A35" s="328" t="s">
        <v>1985</v>
      </c>
      <c r="B35" s="329" t="s">
        <v>193</v>
      </c>
      <c r="C35" s="329" t="s">
        <v>1916</v>
      </c>
      <c r="D35" s="366">
        <v>1.1499999999999999</v>
      </c>
      <c r="E35" s="324"/>
      <c r="F35" s="326"/>
      <c r="G35" s="326"/>
      <c r="H35" s="337"/>
      <c r="I35" s="565"/>
    </row>
    <row r="36" spans="1:9">
      <c r="A36" s="328" t="s">
        <v>1986</v>
      </c>
      <c r="B36" s="329" t="s">
        <v>193</v>
      </c>
      <c r="C36" s="329" t="s">
        <v>409</v>
      </c>
      <c r="D36" s="366">
        <v>1.1499999999999999</v>
      </c>
      <c r="E36" s="324"/>
      <c r="F36" s="326"/>
      <c r="G36" s="326"/>
      <c r="H36" s="337"/>
      <c r="I36" s="565"/>
    </row>
    <row r="37" spans="1:9">
      <c r="A37" s="328" t="s">
        <v>1987</v>
      </c>
      <c r="B37" s="329" t="s">
        <v>193</v>
      </c>
      <c r="C37" s="329" t="s">
        <v>409</v>
      </c>
      <c r="D37" s="366">
        <v>1.1399999999999999</v>
      </c>
      <c r="E37" s="324"/>
      <c r="F37" s="326"/>
      <c r="G37" s="326"/>
      <c r="H37" s="337"/>
      <c r="I37" s="565"/>
    </row>
    <row r="38" spans="1:9">
      <c r="A38" s="328" t="s">
        <v>1988</v>
      </c>
      <c r="B38" s="329" t="s">
        <v>193</v>
      </c>
      <c r="C38" s="329" t="s">
        <v>409</v>
      </c>
      <c r="D38" s="366">
        <v>1.1399999999999999</v>
      </c>
      <c r="E38" s="324"/>
      <c r="F38" s="326"/>
      <c r="G38" s="326"/>
      <c r="H38" s="337"/>
      <c r="I38" s="565"/>
    </row>
    <row r="39" spans="1:9">
      <c r="A39" s="328" t="s">
        <v>1989</v>
      </c>
      <c r="B39" s="329" t="s">
        <v>193</v>
      </c>
      <c r="C39" s="329" t="s">
        <v>409</v>
      </c>
      <c r="D39" s="366">
        <v>1.1399999999999999</v>
      </c>
      <c r="E39" s="324"/>
      <c r="F39" s="326"/>
      <c r="G39" s="326"/>
      <c r="H39" s="337"/>
      <c r="I39" s="565"/>
    </row>
    <row r="40" spans="1:9">
      <c r="A40" s="328" t="s">
        <v>1990</v>
      </c>
      <c r="B40" s="329" t="s">
        <v>193</v>
      </c>
      <c r="C40" s="329" t="s">
        <v>1922</v>
      </c>
      <c r="D40" s="366">
        <v>1.1399999999999999</v>
      </c>
      <c r="E40" s="324"/>
      <c r="F40" s="326"/>
      <c r="G40" s="326"/>
      <c r="H40" s="337"/>
      <c r="I40" s="565"/>
    </row>
    <row r="41" spans="1:9">
      <c r="A41" s="328" t="s">
        <v>1991</v>
      </c>
      <c r="B41" s="329" t="s">
        <v>193</v>
      </c>
      <c r="C41" s="329" t="s">
        <v>172</v>
      </c>
      <c r="D41" s="366">
        <v>1.1399999999999999</v>
      </c>
      <c r="E41" s="324"/>
      <c r="F41" s="326"/>
      <c r="G41" s="326"/>
      <c r="H41" s="337"/>
      <c r="I41" s="565"/>
    </row>
    <row r="42" spans="1:9">
      <c r="A42" s="328"/>
      <c r="B42" s="329"/>
      <c r="C42" s="329"/>
      <c r="D42" s="366"/>
      <c r="E42" s="367">
        <v>1.19</v>
      </c>
      <c r="F42" s="326" t="s">
        <v>1911</v>
      </c>
      <c r="G42" s="326" t="s">
        <v>193</v>
      </c>
      <c r="H42" s="337" t="s">
        <v>1914</v>
      </c>
      <c r="I42" s="565"/>
    </row>
    <row r="43" spans="1:9">
      <c r="A43" s="328"/>
      <c r="B43" s="329"/>
      <c r="C43" s="329"/>
      <c r="D43" s="366"/>
      <c r="E43" s="367">
        <v>1.19</v>
      </c>
      <c r="F43" s="326" t="s">
        <v>1916</v>
      </c>
      <c r="G43" s="326" t="s">
        <v>193</v>
      </c>
      <c r="H43" s="337" t="s">
        <v>1915</v>
      </c>
      <c r="I43" s="565"/>
    </row>
    <row r="44" spans="1:9">
      <c r="A44" s="328"/>
      <c r="B44" s="329"/>
      <c r="C44" s="329"/>
      <c r="D44" s="366"/>
      <c r="E44" s="367">
        <v>1.19</v>
      </c>
      <c r="F44" s="326" t="s">
        <v>1911</v>
      </c>
      <c r="G44" s="326" t="s">
        <v>193</v>
      </c>
      <c r="H44" s="337" t="s">
        <v>1917</v>
      </c>
      <c r="I44" s="565"/>
    </row>
    <row r="45" spans="1:9">
      <c r="A45" s="328"/>
      <c r="B45" s="329"/>
      <c r="C45" s="329"/>
      <c r="D45" s="366"/>
      <c r="E45" s="367">
        <v>1.19</v>
      </c>
      <c r="F45" s="326" t="s">
        <v>1919</v>
      </c>
      <c r="G45" s="326" t="s">
        <v>193</v>
      </c>
      <c r="H45" s="337" t="s">
        <v>1918</v>
      </c>
      <c r="I45" s="565"/>
    </row>
    <row r="46" spans="1:9">
      <c r="A46" s="328"/>
      <c r="B46" s="329"/>
      <c r="C46" s="329"/>
      <c r="D46" s="366"/>
      <c r="E46" s="367">
        <v>1.19</v>
      </c>
      <c r="F46" s="326" t="s">
        <v>1916</v>
      </c>
      <c r="G46" s="326" t="s">
        <v>193</v>
      </c>
      <c r="H46" s="337" t="s">
        <v>1920</v>
      </c>
      <c r="I46" s="565"/>
    </row>
    <row r="47" spans="1:9">
      <c r="A47" s="328"/>
      <c r="B47" s="329"/>
      <c r="C47" s="329"/>
      <c r="D47" s="366"/>
      <c r="E47" s="367">
        <v>1.19</v>
      </c>
      <c r="F47" s="326" t="s">
        <v>1922</v>
      </c>
      <c r="G47" s="326" t="s">
        <v>193</v>
      </c>
      <c r="H47" s="337" t="s">
        <v>1921</v>
      </c>
      <c r="I47" s="565"/>
    </row>
    <row r="48" spans="1:9">
      <c r="A48" s="328"/>
      <c r="B48" s="329"/>
      <c r="C48" s="329"/>
      <c r="D48" s="366"/>
      <c r="E48" s="367">
        <v>1.19</v>
      </c>
      <c r="F48" s="326" t="s">
        <v>1924</v>
      </c>
      <c r="G48" s="326" t="s">
        <v>193</v>
      </c>
      <c r="H48" s="337" t="s">
        <v>1923</v>
      </c>
      <c r="I48" s="565"/>
    </row>
    <row r="49" spans="1:9">
      <c r="A49" s="328"/>
      <c r="B49" s="329"/>
      <c r="C49" s="329"/>
      <c r="D49" s="366"/>
      <c r="E49" s="367">
        <v>1.19</v>
      </c>
      <c r="F49" s="326" t="s">
        <v>1922</v>
      </c>
      <c r="G49" s="326" t="s">
        <v>193</v>
      </c>
      <c r="H49" s="337" t="s">
        <v>1925</v>
      </c>
      <c r="I49" s="565"/>
    </row>
    <row r="50" spans="1:9">
      <c r="A50" s="328"/>
      <c r="B50" s="329"/>
      <c r="C50" s="329"/>
      <c r="D50" s="366"/>
      <c r="E50" s="367">
        <v>1.19</v>
      </c>
      <c r="F50" s="326" t="s">
        <v>409</v>
      </c>
      <c r="G50" s="326" t="s">
        <v>193</v>
      </c>
      <c r="H50" s="337" t="s">
        <v>1926</v>
      </c>
      <c r="I50" s="565"/>
    </row>
    <row r="51" spans="1:9">
      <c r="A51" s="328"/>
      <c r="B51" s="329"/>
      <c r="C51" s="329"/>
      <c r="D51" s="366"/>
      <c r="E51" s="367">
        <v>1.19</v>
      </c>
      <c r="F51" s="326" t="s">
        <v>1919</v>
      </c>
      <c r="G51" s="326" t="s">
        <v>193</v>
      </c>
      <c r="H51" s="337" t="s">
        <v>1927</v>
      </c>
      <c r="I51" s="565"/>
    </row>
    <row r="52" spans="1:9">
      <c r="A52" s="328"/>
      <c r="B52" s="329"/>
      <c r="C52" s="329"/>
      <c r="D52" s="366"/>
      <c r="E52" s="367">
        <v>1.19</v>
      </c>
      <c r="F52" s="326" t="s">
        <v>409</v>
      </c>
      <c r="G52" s="326" t="s">
        <v>193</v>
      </c>
      <c r="H52" s="337" t="s">
        <v>1928</v>
      </c>
      <c r="I52" s="565"/>
    </row>
    <row r="53" spans="1:9">
      <c r="A53" s="328"/>
      <c r="B53" s="329"/>
      <c r="C53" s="329"/>
      <c r="D53" s="366"/>
      <c r="E53" s="367">
        <v>1.19</v>
      </c>
      <c r="F53" s="326" t="s">
        <v>1916</v>
      </c>
      <c r="G53" s="326" t="s">
        <v>193</v>
      </c>
      <c r="H53" s="337" t="s">
        <v>1929</v>
      </c>
      <c r="I53" s="565"/>
    </row>
    <row r="54" spans="1:9">
      <c r="A54" s="328"/>
      <c r="B54" s="329"/>
      <c r="C54" s="329"/>
      <c r="D54" s="366"/>
      <c r="E54" s="367">
        <v>1.19</v>
      </c>
      <c r="F54" s="326" t="s">
        <v>1922</v>
      </c>
      <c r="G54" s="326" t="s">
        <v>193</v>
      </c>
      <c r="H54" s="337" t="s">
        <v>1930</v>
      </c>
      <c r="I54" s="565"/>
    </row>
    <row r="55" spans="1:9">
      <c r="A55" s="328"/>
      <c r="B55" s="329"/>
      <c r="C55" s="329"/>
      <c r="D55" s="329"/>
      <c r="E55" s="367">
        <v>1.2</v>
      </c>
      <c r="F55" s="326" t="s">
        <v>1916</v>
      </c>
      <c r="G55" s="326" t="s">
        <v>193</v>
      </c>
      <c r="H55" s="337" t="s">
        <v>1931</v>
      </c>
      <c r="I55" s="565"/>
    </row>
    <row r="56" spans="1:9">
      <c r="A56" s="328"/>
      <c r="B56" s="329"/>
      <c r="C56" s="329"/>
      <c r="D56" s="329"/>
      <c r="E56" s="367">
        <v>1.2</v>
      </c>
      <c r="F56" s="326" t="s">
        <v>1922</v>
      </c>
      <c r="G56" s="326" t="s">
        <v>193</v>
      </c>
      <c r="H56" s="337" t="s">
        <v>1932</v>
      </c>
      <c r="I56" s="565"/>
    </row>
    <row r="57" spans="1:9">
      <c r="A57" s="328"/>
      <c r="B57" s="329"/>
      <c r="C57" s="329"/>
      <c r="D57" s="329"/>
      <c r="E57" s="367">
        <v>1.2</v>
      </c>
      <c r="F57" s="326" t="s">
        <v>172</v>
      </c>
      <c r="G57" s="326" t="s">
        <v>193</v>
      </c>
      <c r="H57" s="337" t="s">
        <v>1933</v>
      </c>
      <c r="I57" s="565"/>
    </row>
    <row r="58" spans="1:9">
      <c r="A58" s="328"/>
      <c r="B58" s="329"/>
      <c r="C58" s="329"/>
      <c r="D58" s="329"/>
      <c r="E58" s="367">
        <v>1.2</v>
      </c>
      <c r="F58" s="326" t="s">
        <v>1922</v>
      </c>
      <c r="G58" s="326" t="s">
        <v>193</v>
      </c>
      <c r="H58" s="337" t="s">
        <v>1934</v>
      </c>
      <c r="I58" s="565"/>
    </row>
    <row r="59" spans="1:9">
      <c r="A59" s="328"/>
      <c r="B59" s="329"/>
      <c r="C59" s="329"/>
      <c r="D59" s="329"/>
      <c r="E59" s="367">
        <v>1.2</v>
      </c>
      <c r="F59" s="326" t="s">
        <v>409</v>
      </c>
      <c r="G59" s="326" t="s">
        <v>193</v>
      </c>
      <c r="H59" s="337" t="s">
        <v>1935</v>
      </c>
      <c r="I59" s="565"/>
    </row>
    <row r="60" spans="1:9">
      <c r="A60" s="328"/>
      <c r="B60" s="329"/>
      <c r="C60" s="329"/>
      <c r="D60" s="329"/>
      <c r="E60" s="367">
        <v>1.2</v>
      </c>
      <c r="F60" s="326" t="s">
        <v>409</v>
      </c>
      <c r="G60" s="326" t="s">
        <v>193</v>
      </c>
      <c r="H60" s="337" t="s">
        <v>1936</v>
      </c>
      <c r="I60" s="565"/>
    </row>
    <row r="61" spans="1:9">
      <c r="A61" s="328"/>
      <c r="B61" s="329"/>
      <c r="C61" s="329"/>
      <c r="D61" s="329"/>
      <c r="E61" s="367">
        <v>1.2</v>
      </c>
      <c r="F61" s="326" t="s">
        <v>1924</v>
      </c>
      <c r="G61" s="326" t="s">
        <v>193</v>
      </c>
      <c r="H61" s="337" t="s">
        <v>1937</v>
      </c>
      <c r="I61" s="565"/>
    </row>
    <row r="62" spans="1:9">
      <c r="A62" s="328"/>
      <c r="B62" s="329"/>
      <c r="C62" s="329"/>
      <c r="D62" s="329"/>
      <c r="E62" s="367">
        <v>1.2</v>
      </c>
      <c r="F62" s="326" t="s">
        <v>172</v>
      </c>
      <c r="G62" s="326" t="s">
        <v>193</v>
      </c>
      <c r="H62" s="337" t="s">
        <v>1938</v>
      </c>
      <c r="I62" s="565"/>
    </row>
    <row r="63" spans="1:9">
      <c r="A63" s="328"/>
      <c r="B63" s="329"/>
      <c r="C63" s="329"/>
      <c r="D63" s="329"/>
      <c r="E63" s="367">
        <v>1.2</v>
      </c>
      <c r="F63" s="326" t="s">
        <v>1922</v>
      </c>
      <c r="G63" s="326" t="s">
        <v>193</v>
      </c>
      <c r="H63" s="337" t="s">
        <v>1939</v>
      </c>
      <c r="I63" s="565"/>
    </row>
    <row r="64" spans="1:9">
      <c r="A64" s="328"/>
      <c r="B64" s="329"/>
      <c r="C64" s="329"/>
      <c r="D64" s="329"/>
      <c r="E64" s="367">
        <v>1.2</v>
      </c>
      <c r="F64" s="326" t="s">
        <v>409</v>
      </c>
      <c r="G64" s="326" t="s">
        <v>193</v>
      </c>
      <c r="H64" s="337" t="s">
        <v>1940</v>
      </c>
      <c r="I64" s="565"/>
    </row>
    <row r="65" spans="1:9">
      <c r="A65" s="328"/>
      <c r="B65" s="329"/>
      <c r="C65" s="329"/>
      <c r="D65" s="329"/>
      <c r="E65" s="367">
        <v>1.2</v>
      </c>
      <c r="F65" s="326" t="s">
        <v>409</v>
      </c>
      <c r="G65" s="326" t="s">
        <v>193</v>
      </c>
      <c r="H65" s="337" t="s">
        <v>1941</v>
      </c>
      <c r="I65" s="565"/>
    </row>
    <row r="66" spans="1:9">
      <c r="A66" s="328"/>
      <c r="B66" s="329"/>
      <c r="C66" s="329"/>
      <c r="D66" s="329"/>
      <c r="E66" s="367">
        <v>1.2</v>
      </c>
      <c r="F66" s="326" t="s">
        <v>1922</v>
      </c>
      <c r="G66" s="326" t="s">
        <v>193</v>
      </c>
      <c r="H66" s="337" t="s">
        <v>1942</v>
      </c>
      <c r="I66" s="565"/>
    </row>
    <row r="67" spans="1:9">
      <c r="A67" s="328"/>
      <c r="B67" s="329"/>
      <c r="C67" s="329"/>
      <c r="D67" s="329"/>
      <c r="E67" s="367">
        <v>1.2</v>
      </c>
      <c r="F67" s="326" t="s">
        <v>409</v>
      </c>
      <c r="G67" s="326" t="s">
        <v>193</v>
      </c>
      <c r="H67" s="337" t="s">
        <v>1943</v>
      </c>
      <c r="I67" s="565"/>
    </row>
    <row r="68" spans="1:9">
      <c r="A68" s="328"/>
      <c r="B68" s="329"/>
      <c r="C68" s="329"/>
      <c r="D68" s="329"/>
      <c r="E68" s="367">
        <v>1.21</v>
      </c>
      <c r="F68" s="326" t="s">
        <v>409</v>
      </c>
      <c r="G68" s="326" t="s">
        <v>193</v>
      </c>
      <c r="H68" s="337" t="s">
        <v>1944</v>
      </c>
      <c r="I68" s="565"/>
    </row>
    <row r="69" spans="1:9">
      <c r="A69" s="328"/>
      <c r="B69" s="329"/>
      <c r="C69" s="329"/>
      <c r="D69" s="329"/>
      <c r="E69" s="367">
        <v>1.21</v>
      </c>
      <c r="F69" s="326" t="s">
        <v>1916</v>
      </c>
      <c r="G69" s="326" t="s">
        <v>193</v>
      </c>
      <c r="H69" s="337" t="s">
        <v>1945</v>
      </c>
      <c r="I69" s="565"/>
    </row>
    <row r="70" spans="1:9">
      <c r="A70" s="328"/>
      <c r="B70" s="329"/>
      <c r="C70" s="329"/>
      <c r="D70" s="329"/>
      <c r="E70" s="367">
        <v>1.21</v>
      </c>
      <c r="F70" s="326" t="s">
        <v>1924</v>
      </c>
      <c r="G70" s="326" t="s">
        <v>193</v>
      </c>
      <c r="H70" s="337" t="s">
        <v>1946</v>
      </c>
      <c r="I70" s="565"/>
    </row>
    <row r="71" spans="1:9">
      <c r="A71" s="328"/>
      <c r="B71" s="329"/>
      <c r="C71" s="329"/>
      <c r="D71" s="329"/>
      <c r="E71" s="367">
        <v>1.21</v>
      </c>
      <c r="F71" s="326" t="s">
        <v>1911</v>
      </c>
      <c r="G71" s="326" t="s">
        <v>193</v>
      </c>
      <c r="H71" s="337" t="s">
        <v>1947</v>
      </c>
      <c r="I71" s="565"/>
    </row>
    <row r="72" spans="1:9">
      <c r="A72" s="328"/>
      <c r="B72" s="329"/>
      <c r="C72" s="329"/>
      <c r="D72" s="329"/>
      <c r="E72" s="367">
        <v>1.21</v>
      </c>
      <c r="F72" s="326" t="s">
        <v>172</v>
      </c>
      <c r="G72" s="326" t="s">
        <v>193</v>
      </c>
      <c r="H72" s="337" t="s">
        <v>1948</v>
      </c>
      <c r="I72" s="565"/>
    </row>
    <row r="73" spans="1:9">
      <c r="A73" s="328"/>
      <c r="B73" s="329"/>
      <c r="C73" s="329"/>
      <c r="D73" s="329"/>
      <c r="E73" s="367">
        <v>1.21</v>
      </c>
      <c r="F73" s="326" t="s">
        <v>409</v>
      </c>
      <c r="G73" s="326" t="s">
        <v>193</v>
      </c>
      <c r="H73" s="337" t="s">
        <v>1949</v>
      </c>
      <c r="I73" s="565"/>
    </row>
    <row r="74" spans="1:9">
      <c r="A74" s="328"/>
      <c r="B74" s="329"/>
      <c r="C74" s="329"/>
      <c r="D74" s="329"/>
      <c r="E74" s="367">
        <v>1.21</v>
      </c>
      <c r="F74" s="326" t="s">
        <v>361</v>
      </c>
      <c r="G74" s="326" t="s">
        <v>193</v>
      </c>
      <c r="H74" s="337" t="s">
        <v>1950</v>
      </c>
      <c r="I74" s="565"/>
    </row>
    <row r="75" spans="1:9">
      <c r="A75" s="328"/>
      <c r="B75" s="329"/>
      <c r="C75" s="329"/>
      <c r="D75" s="329"/>
      <c r="E75" s="367">
        <v>1.22</v>
      </c>
      <c r="F75" s="326" t="s">
        <v>1922</v>
      </c>
      <c r="G75" s="326" t="s">
        <v>193</v>
      </c>
      <c r="H75" s="337" t="s">
        <v>1951</v>
      </c>
      <c r="I75" s="565"/>
    </row>
    <row r="76" spans="1:9">
      <c r="A76" s="328"/>
      <c r="B76" s="329"/>
      <c r="C76" s="329"/>
      <c r="D76" s="329"/>
      <c r="E76" s="367">
        <v>1.22</v>
      </c>
      <c r="F76" s="326" t="s">
        <v>172</v>
      </c>
      <c r="G76" s="326" t="s">
        <v>193</v>
      </c>
      <c r="H76" s="337" t="s">
        <v>1952</v>
      </c>
      <c r="I76" s="565"/>
    </row>
    <row r="77" spans="1:9">
      <c r="A77" s="328"/>
      <c r="B77" s="329"/>
      <c r="C77" s="329"/>
      <c r="D77" s="329"/>
      <c r="E77" s="367">
        <v>1.22</v>
      </c>
      <c r="F77" s="326" t="s">
        <v>409</v>
      </c>
      <c r="G77" s="326" t="s">
        <v>193</v>
      </c>
      <c r="H77" s="337" t="s">
        <v>1953</v>
      </c>
      <c r="I77" s="565"/>
    </row>
    <row r="78" spans="1:9">
      <c r="A78" s="328"/>
      <c r="B78" s="329"/>
      <c r="C78" s="329"/>
      <c r="D78" s="329"/>
      <c r="E78" s="367">
        <v>1.23</v>
      </c>
      <c r="F78" s="326" t="s">
        <v>361</v>
      </c>
      <c r="G78" s="326" t="s">
        <v>193</v>
      </c>
      <c r="H78" s="337" t="s">
        <v>1954</v>
      </c>
      <c r="I78" s="565"/>
    </row>
    <row r="79" spans="1:9">
      <c r="A79" s="328"/>
      <c r="B79" s="329"/>
      <c r="C79" s="329"/>
      <c r="D79" s="329"/>
      <c r="E79" s="367">
        <v>1.24</v>
      </c>
      <c r="F79" s="326" t="s">
        <v>1911</v>
      </c>
      <c r="G79" s="326" t="s">
        <v>193</v>
      </c>
      <c r="H79" s="337" t="s">
        <v>1955</v>
      </c>
      <c r="I79" s="565"/>
    </row>
    <row r="80" spans="1:9">
      <c r="A80" s="328"/>
      <c r="B80" s="329"/>
      <c r="C80" s="329"/>
      <c r="D80" s="329"/>
      <c r="E80" s="367">
        <v>1.24</v>
      </c>
      <c r="F80" s="326" t="s">
        <v>1957</v>
      </c>
      <c r="G80" s="326" t="s">
        <v>193</v>
      </c>
      <c r="H80" s="337" t="s">
        <v>1956</v>
      </c>
      <c r="I80" s="565"/>
    </row>
    <row r="81" spans="1:13">
      <c r="A81" s="328"/>
      <c r="B81" s="329"/>
      <c r="C81" s="329"/>
      <c r="D81" s="329"/>
      <c r="E81" s="367">
        <v>1.25</v>
      </c>
      <c r="F81" s="326" t="s">
        <v>1916</v>
      </c>
      <c r="G81" s="326" t="s">
        <v>193</v>
      </c>
      <c r="H81" s="337" t="s">
        <v>1958</v>
      </c>
      <c r="I81" s="565"/>
    </row>
    <row r="82" spans="1:13">
      <c r="A82" s="328"/>
      <c r="B82" s="329"/>
      <c r="C82" s="329"/>
      <c r="D82" s="329"/>
      <c r="E82" s="367">
        <v>1.25</v>
      </c>
      <c r="F82" s="326" t="s">
        <v>1911</v>
      </c>
      <c r="G82" s="326" t="s">
        <v>193</v>
      </c>
      <c r="H82" s="337" t="s">
        <v>1959</v>
      </c>
      <c r="I82" s="565"/>
    </row>
    <row r="83" spans="1:13">
      <c r="A83" s="328"/>
      <c r="B83" s="329"/>
      <c r="C83" s="329"/>
      <c r="D83" s="329"/>
      <c r="E83" s="367">
        <v>1.25</v>
      </c>
      <c r="F83" s="326" t="s">
        <v>1916</v>
      </c>
      <c r="G83" s="326" t="s">
        <v>193</v>
      </c>
      <c r="H83" s="337" t="s">
        <v>1960</v>
      </c>
      <c r="I83" s="565"/>
    </row>
    <row r="84" spans="1:13" ht="16.5" thickBot="1">
      <c r="A84" s="491"/>
      <c r="B84" s="492"/>
      <c r="C84" s="492"/>
      <c r="D84" s="493"/>
      <c r="E84" s="368">
        <v>1.26</v>
      </c>
      <c r="F84" s="331" t="s">
        <v>1911</v>
      </c>
      <c r="G84" s="331" t="s">
        <v>193</v>
      </c>
      <c r="H84" s="333" t="s">
        <v>1961</v>
      </c>
      <c r="I84" s="566"/>
    </row>
    <row r="86" spans="1:13" ht="16.5" thickBot="1">
      <c r="A86" s="430" t="s">
        <v>1904</v>
      </c>
      <c r="B86" s="430"/>
      <c r="C86" s="430"/>
      <c r="D86" s="430"/>
      <c r="E86" s="430"/>
      <c r="F86" s="430"/>
      <c r="G86" s="430"/>
      <c r="H86" s="430"/>
      <c r="I86" s="430"/>
      <c r="J86" s="430"/>
      <c r="K86" s="430"/>
      <c r="L86" s="430"/>
      <c r="M86" s="430"/>
    </row>
    <row r="87" spans="1:13" ht="16.5" thickBot="1">
      <c r="A87" s="458" t="s">
        <v>731</v>
      </c>
      <c r="B87" s="459"/>
      <c r="C87" s="459"/>
      <c r="D87" s="459"/>
      <c r="E87" s="459"/>
      <c r="F87" s="459"/>
      <c r="G87" s="459"/>
      <c r="H87" s="460"/>
      <c r="J87" s="150"/>
      <c r="K87" s="150"/>
      <c r="L87" s="150"/>
      <c r="M87" s="150"/>
    </row>
    <row r="88" spans="1:13" ht="31.5">
      <c r="A88" s="483" t="s">
        <v>347</v>
      </c>
      <c r="B88" s="473"/>
      <c r="C88" s="473"/>
      <c r="D88" s="484"/>
      <c r="E88" s="472" t="s">
        <v>351</v>
      </c>
      <c r="F88" s="473"/>
      <c r="G88" s="473"/>
      <c r="H88" s="474"/>
      <c r="I88" s="167" t="s">
        <v>1912</v>
      </c>
    </row>
    <row r="89" spans="1:13" s="194" customFormat="1" ht="47.25">
      <c r="A89" s="190" t="s">
        <v>377</v>
      </c>
      <c r="B89" s="191" t="s">
        <v>378</v>
      </c>
      <c r="C89" s="191" t="s">
        <v>233</v>
      </c>
      <c r="D89" s="191" t="s">
        <v>379</v>
      </c>
      <c r="E89" s="192" t="s">
        <v>379</v>
      </c>
      <c r="F89" s="191" t="s">
        <v>233</v>
      </c>
      <c r="G89" s="191" t="s">
        <v>378</v>
      </c>
      <c r="H89" s="193" t="s">
        <v>377</v>
      </c>
      <c r="I89" s="172" t="s">
        <v>1849</v>
      </c>
    </row>
    <row r="90" spans="1:13" s="194" customFormat="1">
      <c r="A90" s="358">
        <v>2</v>
      </c>
      <c r="B90" s="359">
        <v>15000</v>
      </c>
      <c r="C90" s="361">
        <v>1.18</v>
      </c>
      <c r="D90" s="359" t="s">
        <v>173</v>
      </c>
      <c r="E90" s="360"/>
      <c r="F90" s="359"/>
      <c r="G90" s="359"/>
      <c r="H90" s="330"/>
      <c r="I90" s="564"/>
    </row>
    <row r="91" spans="1:13" s="194" customFormat="1">
      <c r="A91" s="358">
        <v>5</v>
      </c>
      <c r="B91" s="359">
        <v>95000</v>
      </c>
      <c r="C91" s="361">
        <v>1.17</v>
      </c>
      <c r="D91" s="359" t="s">
        <v>193</v>
      </c>
      <c r="E91" s="360"/>
      <c r="F91" s="359"/>
      <c r="G91" s="359"/>
      <c r="H91" s="330"/>
      <c r="I91" s="565"/>
    </row>
    <row r="92" spans="1:13" s="194" customFormat="1">
      <c r="A92" s="358">
        <v>13</v>
      </c>
      <c r="B92" s="359">
        <v>29000</v>
      </c>
      <c r="C92" s="361">
        <v>1.1599999999999999</v>
      </c>
      <c r="D92" s="359" t="s">
        <v>175</v>
      </c>
      <c r="E92" s="360"/>
      <c r="F92" s="359"/>
      <c r="G92" s="359"/>
      <c r="H92" s="330"/>
      <c r="I92" s="565"/>
    </row>
    <row r="93" spans="1:13" s="194" customFormat="1">
      <c r="A93" s="358">
        <v>5</v>
      </c>
      <c r="B93" s="359">
        <v>135000</v>
      </c>
      <c r="C93" s="361">
        <v>1.1499999999999999</v>
      </c>
      <c r="D93" s="359" t="s">
        <v>203</v>
      </c>
      <c r="E93" s="360"/>
      <c r="F93" s="359"/>
      <c r="G93" s="359"/>
      <c r="H93" s="330"/>
      <c r="I93" s="565"/>
    </row>
    <row r="94" spans="1:13" s="194" customFormat="1">
      <c r="A94" s="358">
        <v>5</v>
      </c>
      <c r="B94" s="359">
        <v>100000</v>
      </c>
      <c r="C94" s="361">
        <v>1.1399999999999999</v>
      </c>
      <c r="D94" s="359" t="s">
        <v>200</v>
      </c>
      <c r="E94" s="362"/>
      <c r="F94" s="322"/>
      <c r="G94" s="322"/>
      <c r="H94" s="363"/>
      <c r="I94" s="565"/>
    </row>
    <row r="95" spans="1:13" s="194" customFormat="1">
      <c r="A95" s="358"/>
      <c r="B95" s="359"/>
      <c r="C95" s="359"/>
      <c r="D95" s="359"/>
      <c r="E95" s="324" t="s">
        <v>173</v>
      </c>
      <c r="F95" s="364">
        <v>1.19</v>
      </c>
      <c r="G95" s="326" t="s">
        <v>1906</v>
      </c>
      <c r="H95" s="337" t="s">
        <v>955</v>
      </c>
      <c r="I95" s="565"/>
    </row>
    <row r="96" spans="1:13" s="194" customFormat="1">
      <c r="A96" s="358"/>
      <c r="B96" s="359"/>
      <c r="C96" s="359"/>
      <c r="D96" s="359"/>
      <c r="E96" s="324" t="s">
        <v>193</v>
      </c>
      <c r="F96" s="364">
        <v>1.2</v>
      </c>
      <c r="G96" s="326" t="s">
        <v>1907</v>
      </c>
      <c r="H96" s="337" t="s">
        <v>955</v>
      </c>
      <c r="I96" s="565"/>
    </row>
    <row r="97" spans="1:13" s="194" customFormat="1">
      <c r="A97" s="358"/>
      <c r="B97" s="359"/>
      <c r="C97" s="359"/>
      <c r="D97" s="359"/>
      <c r="E97" s="324" t="s">
        <v>175</v>
      </c>
      <c r="F97" s="364">
        <v>1.21</v>
      </c>
      <c r="G97" s="326" t="s">
        <v>1908</v>
      </c>
      <c r="H97" s="337" t="s">
        <v>195</v>
      </c>
      <c r="I97" s="565"/>
    </row>
    <row r="98" spans="1:13" s="194" customFormat="1">
      <c r="A98" s="358"/>
      <c r="B98" s="359"/>
      <c r="C98" s="359"/>
      <c r="D98" s="359"/>
      <c r="E98" s="324" t="s">
        <v>203</v>
      </c>
      <c r="F98" s="364">
        <v>1.22</v>
      </c>
      <c r="G98" s="326" t="s">
        <v>1909</v>
      </c>
      <c r="H98" s="337" t="s">
        <v>175</v>
      </c>
      <c r="I98" s="565"/>
    </row>
    <row r="99" spans="1:13">
      <c r="A99" s="173"/>
      <c r="B99" s="174"/>
      <c r="C99" s="197"/>
      <c r="D99" s="174"/>
      <c r="E99" s="324" t="s">
        <v>200</v>
      </c>
      <c r="F99" s="364">
        <v>1.23</v>
      </c>
      <c r="G99" s="326" t="s">
        <v>361</v>
      </c>
      <c r="H99" s="337" t="s">
        <v>173</v>
      </c>
      <c r="I99" s="565"/>
    </row>
    <row r="100" spans="1:13">
      <c r="A100" s="168"/>
      <c r="B100" s="169"/>
      <c r="C100" s="169"/>
      <c r="D100" s="169"/>
      <c r="E100" s="324" t="s">
        <v>380</v>
      </c>
      <c r="F100" s="364">
        <v>1.24</v>
      </c>
      <c r="G100" s="326" t="s">
        <v>1909</v>
      </c>
      <c r="H100" s="337" t="s">
        <v>193</v>
      </c>
      <c r="I100" s="565"/>
    </row>
    <row r="101" spans="1:13">
      <c r="A101" s="504"/>
      <c r="B101" s="505"/>
      <c r="C101" s="505"/>
      <c r="D101" s="505"/>
      <c r="E101" s="324" t="s">
        <v>195</v>
      </c>
      <c r="F101" s="364">
        <v>1.25</v>
      </c>
      <c r="G101" s="326" t="s">
        <v>1910</v>
      </c>
      <c r="H101" s="337" t="s">
        <v>175</v>
      </c>
      <c r="I101" s="565"/>
    </row>
    <row r="102" spans="1:13" ht="16.5" thickBot="1">
      <c r="A102" s="479"/>
      <c r="B102" s="480"/>
      <c r="C102" s="480"/>
      <c r="D102" s="481"/>
      <c r="E102" s="332" t="s">
        <v>213</v>
      </c>
      <c r="F102" s="365">
        <v>1.26</v>
      </c>
      <c r="G102" s="331" t="s">
        <v>1911</v>
      </c>
      <c r="H102" s="333" t="s">
        <v>173</v>
      </c>
      <c r="I102" s="566"/>
    </row>
    <row r="104" spans="1:13" ht="16.5" thickBot="1">
      <c r="A104" s="430" t="s">
        <v>1905</v>
      </c>
      <c r="B104" s="430"/>
      <c r="C104" s="430"/>
      <c r="D104" s="430"/>
      <c r="E104" s="430"/>
      <c r="F104" s="430"/>
      <c r="G104" s="430"/>
      <c r="H104" s="430"/>
      <c r="I104" s="430"/>
      <c r="J104" s="430"/>
      <c r="K104" s="430"/>
      <c r="L104" s="430"/>
      <c r="M104" s="430"/>
    </row>
    <row r="105" spans="1:13" ht="16.5" thickBot="1">
      <c r="A105" s="458" t="s">
        <v>731</v>
      </c>
      <c r="B105" s="459"/>
      <c r="C105" s="459"/>
      <c r="D105" s="459"/>
      <c r="E105" s="459"/>
      <c r="F105" s="459"/>
      <c r="G105" s="459"/>
      <c r="H105" s="460"/>
    </row>
    <row r="106" spans="1:13" ht="31.5">
      <c r="A106" s="470" t="s">
        <v>347</v>
      </c>
      <c r="B106" s="471"/>
      <c r="C106" s="471"/>
      <c r="D106" s="503"/>
      <c r="E106" s="472" t="s">
        <v>351</v>
      </c>
      <c r="F106" s="473"/>
      <c r="G106" s="473"/>
      <c r="H106" s="474"/>
      <c r="I106" s="167" t="s">
        <v>1912</v>
      </c>
    </row>
    <row r="107" spans="1:13" ht="47.25">
      <c r="A107" s="475" t="s">
        <v>371</v>
      </c>
      <c r="B107" s="476"/>
      <c r="C107" s="476"/>
      <c r="D107" s="476"/>
      <c r="E107" s="476" t="s">
        <v>371</v>
      </c>
      <c r="F107" s="476"/>
      <c r="G107" s="476"/>
      <c r="H107" s="478"/>
      <c r="I107" s="172" t="s">
        <v>1849</v>
      </c>
    </row>
    <row r="108" spans="1:13">
      <c r="A108" s="477" t="s">
        <v>1992</v>
      </c>
      <c r="B108" s="505"/>
      <c r="C108" s="505"/>
      <c r="D108" s="528"/>
      <c r="E108" s="477"/>
      <c r="F108" s="505"/>
      <c r="G108" s="505"/>
      <c r="H108" s="528"/>
      <c r="I108" s="567"/>
    </row>
    <row r="109" spans="1:13">
      <c r="A109" s="477" t="s">
        <v>1992</v>
      </c>
      <c r="B109" s="505"/>
      <c r="C109" s="505"/>
      <c r="D109" s="528"/>
      <c r="E109" s="324"/>
      <c r="F109" s="326"/>
      <c r="G109" s="326"/>
      <c r="H109" s="337"/>
      <c r="I109" s="568"/>
    </row>
    <row r="110" spans="1:13">
      <c r="A110" s="477" t="s">
        <v>382</v>
      </c>
      <c r="B110" s="505"/>
      <c r="C110" s="505"/>
      <c r="D110" s="528"/>
      <c r="E110" s="324"/>
      <c r="F110" s="326"/>
      <c r="G110" s="326"/>
      <c r="H110" s="337"/>
      <c r="I110" s="568"/>
    </row>
    <row r="111" spans="1:13">
      <c r="A111" s="477" t="s">
        <v>1992</v>
      </c>
      <c r="B111" s="505"/>
      <c r="C111" s="505"/>
      <c r="D111" s="528"/>
      <c r="E111" s="324"/>
      <c r="F111" s="326"/>
      <c r="G111" s="326"/>
      <c r="H111" s="337"/>
      <c r="I111" s="568"/>
    </row>
    <row r="112" spans="1:13">
      <c r="A112" s="477" t="s">
        <v>1993</v>
      </c>
      <c r="B112" s="505"/>
      <c r="C112" s="505"/>
      <c r="D112" s="528"/>
      <c r="E112" s="324"/>
      <c r="F112" s="326"/>
      <c r="G112" s="326"/>
      <c r="H112" s="337"/>
      <c r="I112" s="568"/>
    </row>
    <row r="113" spans="1:9">
      <c r="A113" s="477" t="s">
        <v>1994</v>
      </c>
      <c r="B113" s="505"/>
      <c r="C113" s="505"/>
      <c r="D113" s="528"/>
      <c r="E113" s="324"/>
      <c r="F113" s="326"/>
      <c r="G113" s="326"/>
      <c r="H113" s="337"/>
      <c r="I113" s="568"/>
    </row>
    <row r="114" spans="1:9">
      <c r="A114" s="477" t="s">
        <v>1992</v>
      </c>
      <c r="B114" s="505"/>
      <c r="C114" s="505"/>
      <c r="D114" s="528"/>
      <c r="E114" s="324"/>
      <c r="F114" s="326"/>
      <c r="G114" s="326"/>
      <c r="H114" s="337"/>
      <c r="I114" s="568"/>
    </row>
    <row r="115" spans="1:9">
      <c r="A115" s="477" t="s">
        <v>1992</v>
      </c>
      <c r="B115" s="505"/>
      <c r="C115" s="505"/>
      <c r="D115" s="528"/>
      <c r="E115" s="324"/>
      <c r="F115" s="326"/>
      <c r="G115" s="326"/>
      <c r="H115" s="337"/>
      <c r="I115" s="568"/>
    </row>
    <row r="116" spans="1:9">
      <c r="A116" s="477" t="s">
        <v>383</v>
      </c>
      <c r="B116" s="505"/>
      <c r="C116" s="505"/>
      <c r="D116" s="528"/>
      <c r="E116" s="324"/>
      <c r="F116" s="326"/>
      <c r="G116" s="326"/>
      <c r="H116" s="337"/>
      <c r="I116" s="568"/>
    </row>
    <row r="117" spans="1:9">
      <c r="A117" s="477" t="s">
        <v>1992</v>
      </c>
      <c r="B117" s="505"/>
      <c r="C117" s="505"/>
      <c r="D117" s="528"/>
      <c r="E117" s="324"/>
      <c r="F117" s="326"/>
      <c r="G117" s="326"/>
      <c r="H117" s="337"/>
      <c r="I117" s="568"/>
    </row>
    <row r="118" spans="1:9">
      <c r="A118" s="477" t="s">
        <v>1992</v>
      </c>
      <c r="B118" s="505"/>
      <c r="C118" s="505"/>
      <c r="D118" s="528"/>
      <c r="E118" s="324"/>
      <c r="F118" s="326"/>
      <c r="G118" s="326"/>
      <c r="H118" s="337"/>
      <c r="I118" s="568"/>
    </row>
    <row r="119" spans="1:9">
      <c r="A119" s="477" t="s">
        <v>1995</v>
      </c>
      <c r="B119" s="505"/>
      <c r="C119" s="505"/>
      <c r="D119" s="528"/>
      <c r="E119" s="324"/>
      <c r="F119" s="326"/>
      <c r="G119" s="326"/>
      <c r="H119" s="337"/>
      <c r="I119" s="568"/>
    </row>
    <row r="120" spans="1:9">
      <c r="A120" s="477" t="s">
        <v>1996</v>
      </c>
      <c r="B120" s="505"/>
      <c r="C120" s="505"/>
      <c r="D120" s="528"/>
      <c r="E120" s="324"/>
      <c r="F120" s="326"/>
      <c r="G120" s="326"/>
      <c r="H120" s="337"/>
      <c r="I120" s="568"/>
    </row>
    <row r="121" spans="1:9">
      <c r="A121" s="477" t="s">
        <v>1992</v>
      </c>
      <c r="B121" s="505"/>
      <c r="C121" s="505"/>
      <c r="D121" s="528"/>
      <c r="E121" s="324"/>
      <c r="F121" s="326"/>
      <c r="G121" s="326"/>
      <c r="H121" s="337"/>
      <c r="I121" s="568"/>
    </row>
    <row r="122" spans="1:9">
      <c r="A122" s="477" t="s">
        <v>1992</v>
      </c>
      <c r="B122" s="505"/>
      <c r="C122" s="505"/>
      <c r="D122" s="528"/>
      <c r="E122" s="324"/>
      <c r="F122" s="326"/>
      <c r="G122" s="326"/>
      <c r="H122" s="337"/>
      <c r="I122" s="568"/>
    </row>
    <row r="123" spans="1:9">
      <c r="A123" s="477" t="s">
        <v>1992</v>
      </c>
      <c r="B123" s="505"/>
      <c r="C123" s="505"/>
      <c r="D123" s="528"/>
      <c r="E123" s="324"/>
      <c r="F123" s="326"/>
      <c r="G123" s="326"/>
      <c r="H123" s="337"/>
      <c r="I123" s="568"/>
    </row>
    <row r="124" spans="1:9">
      <c r="A124" s="477" t="s">
        <v>1997</v>
      </c>
      <c r="B124" s="505"/>
      <c r="C124" s="505"/>
      <c r="D124" s="528"/>
      <c r="E124" s="324"/>
      <c r="F124" s="326"/>
      <c r="G124" s="326"/>
      <c r="H124" s="337"/>
      <c r="I124" s="568"/>
    </row>
    <row r="125" spans="1:9">
      <c r="A125" s="477" t="s">
        <v>1992</v>
      </c>
      <c r="B125" s="505"/>
      <c r="C125" s="505"/>
      <c r="D125" s="528"/>
      <c r="E125" s="324"/>
      <c r="F125" s="326"/>
      <c r="G125" s="326"/>
      <c r="H125" s="337"/>
      <c r="I125" s="568"/>
    </row>
    <row r="126" spans="1:9">
      <c r="A126" s="477" t="s">
        <v>1992</v>
      </c>
      <c r="B126" s="505"/>
      <c r="C126" s="505"/>
      <c r="D126" s="528"/>
      <c r="E126" s="324"/>
      <c r="F126" s="326"/>
      <c r="G126" s="326"/>
      <c r="H126" s="337"/>
      <c r="I126" s="568"/>
    </row>
    <row r="127" spans="1:9">
      <c r="A127" s="477" t="s">
        <v>1998</v>
      </c>
      <c r="B127" s="505"/>
      <c r="C127" s="505"/>
      <c r="D127" s="528"/>
      <c r="E127" s="324"/>
      <c r="F127" s="326"/>
      <c r="G127" s="326"/>
      <c r="H127" s="337"/>
      <c r="I127" s="568"/>
    </row>
    <row r="128" spans="1:9">
      <c r="A128" s="477" t="s">
        <v>1999</v>
      </c>
      <c r="B128" s="505"/>
      <c r="C128" s="505"/>
      <c r="D128" s="528"/>
      <c r="E128" s="324"/>
      <c r="F128" s="326"/>
      <c r="G128" s="326"/>
      <c r="H128" s="337"/>
      <c r="I128" s="568"/>
    </row>
    <row r="129" spans="1:9">
      <c r="A129" s="477" t="s">
        <v>1992</v>
      </c>
      <c r="B129" s="505"/>
      <c r="C129" s="505"/>
      <c r="D129" s="528"/>
      <c r="E129" s="324"/>
      <c r="F129" s="326"/>
      <c r="G129" s="326"/>
      <c r="H129" s="337"/>
      <c r="I129" s="568"/>
    </row>
    <row r="130" spans="1:9">
      <c r="A130" s="477" t="s">
        <v>384</v>
      </c>
      <c r="B130" s="505"/>
      <c r="C130" s="505"/>
      <c r="D130" s="528"/>
      <c r="E130" s="324"/>
      <c r="F130" s="326"/>
      <c r="G130" s="326"/>
      <c r="H130" s="337"/>
      <c r="I130" s="568"/>
    </row>
    <row r="131" spans="1:9">
      <c r="A131" s="477" t="s">
        <v>1992</v>
      </c>
      <c r="B131" s="505"/>
      <c r="C131" s="505"/>
      <c r="D131" s="528"/>
      <c r="E131" s="324"/>
      <c r="F131" s="326"/>
      <c r="G131" s="326"/>
      <c r="H131" s="337"/>
      <c r="I131" s="568"/>
    </row>
    <row r="132" spans="1:9">
      <c r="A132" s="477" t="s">
        <v>2000</v>
      </c>
      <c r="B132" s="505"/>
      <c r="C132" s="505"/>
      <c r="D132" s="528"/>
      <c r="E132" s="324"/>
      <c r="F132" s="326"/>
      <c r="G132" s="326"/>
      <c r="H132" s="337"/>
      <c r="I132" s="568"/>
    </row>
    <row r="133" spans="1:9">
      <c r="A133" s="477" t="s">
        <v>1992</v>
      </c>
      <c r="B133" s="505"/>
      <c r="C133" s="505"/>
      <c r="D133" s="528"/>
      <c r="E133" s="324"/>
      <c r="F133" s="326"/>
      <c r="G133" s="326"/>
      <c r="H133" s="337"/>
      <c r="I133" s="568"/>
    </row>
    <row r="134" spans="1:9">
      <c r="A134" s="477" t="s">
        <v>1992</v>
      </c>
      <c r="B134" s="505"/>
      <c r="C134" s="505"/>
      <c r="D134" s="528"/>
      <c r="E134" s="324"/>
      <c r="F134" s="326"/>
      <c r="G134" s="326"/>
      <c r="H134" s="337"/>
      <c r="I134" s="568"/>
    </row>
    <row r="135" spans="1:9">
      <c r="A135" s="477" t="s">
        <v>1992</v>
      </c>
      <c r="B135" s="505"/>
      <c r="C135" s="505"/>
      <c r="D135" s="528"/>
      <c r="E135" s="324"/>
      <c r="F135" s="326"/>
      <c r="G135" s="326"/>
      <c r="H135" s="337"/>
      <c r="I135" s="568"/>
    </row>
    <row r="136" spans="1:9">
      <c r="A136" s="477" t="s">
        <v>385</v>
      </c>
      <c r="B136" s="505"/>
      <c r="C136" s="505"/>
      <c r="D136" s="528"/>
      <c r="E136" s="324"/>
      <c r="F136" s="326"/>
      <c r="G136" s="326"/>
      <c r="H136" s="337"/>
      <c r="I136" s="568"/>
    </row>
    <row r="137" spans="1:9">
      <c r="A137" s="477" t="s">
        <v>1992</v>
      </c>
      <c r="B137" s="505"/>
      <c r="C137" s="505"/>
      <c r="D137" s="528"/>
      <c r="E137" s="324"/>
      <c r="F137" s="326"/>
      <c r="G137" s="326"/>
      <c r="H137" s="337"/>
      <c r="I137" s="568"/>
    </row>
    <row r="138" spans="1:9">
      <c r="A138" s="477" t="s">
        <v>2001</v>
      </c>
      <c r="B138" s="505"/>
      <c r="C138" s="505"/>
      <c r="D138" s="528"/>
      <c r="E138" s="324"/>
      <c r="F138" s="326"/>
      <c r="G138" s="326"/>
      <c r="H138" s="337"/>
      <c r="I138" s="568"/>
    </row>
    <row r="139" spans="1:9">
      <c r="A139" s="477" t="s">
        <v>1992</v>
      </c>
      <c r="B139" s="505"/>
      <c r="C139" s="505"/>
      <c r="D139" s="528"/>
      <c r="E139" s="324"/>
      <c r="F139" s="326"/>
      <c r="G139" s="326"/>
      <c r="H139" s="337"/>
      <c r="I139" s="568"/>
    </row>
    <row r="140" spans="1:9">
      <c r="A140" s="477" t="s">
        <v>1992</v>
      </c>
      <c r="B140" s="505"/>
      <c r="C140" s="505"/>
      <c r="D140" s="528"/>
      <c r="E140" s="324"/>
      <c r="F140" s="326"/>
      <c r="G140" s="326"/>
      <c r="H140" s="337"/>
      <c r="I140" s="568"/>
    </row>
    <row r="141" spans="1:9">
      <c r="A141" s="477" t="s">
        <v>1994</v>
      </c>
      <c r="B141" s="505"/>
      <c r="C141" s="505"/>
      <c r="D141" s="528"/>
      <c r="E141" s="324"/>
      <c r="F141" s="326"/>
      <c r="G141" s="326"/>
      <c r="H141" s="337"/>
      <c r="I141" s="568"/>
    </row>
    <row r="142" spans="1:9">
      <c r="A142" s="325"/>
      <c r="B142" s="326"/>
      <c r="C142" s="326"/>
      <c r="D142" s="327"/>
      <c r="E142" s="477" t="s">
        <v>1992</v>
      </c>
      <c r="F142" s="505"/>
      <c r="G142" s="505"/>
      <c r="H142" s="528"/>
      <c r="I142" s="568"/>
    </row>
    <row r="143" spans="1:9">
      <c r="A143" s="325"/>
      <c r="B143" s="326"/>
      <c r="C143" s="326"/>
      <c r="D143" s="327"/>
      <c r="E143" s="477" t="s">
        <v>1992</v>
      </c>
      <c r="F143" s="505"/>
      <c r="G143" s="505"/>
      <c r="H143" s="528"/>
      <c r="I143" s="568"/>
    </row>
    <row r="144" spans="1:9">
      <c r="A144" s="325"/>
      <c r="B144" s="326"/>
      <c r="C144" s="326"/>
      <c r="D144" s="327"/>
      <c r="E144" s="477" t="s">
        <v>1992</v>
      </c>
      <c r="F144" s="505"/>
      <c r="G144" s="505"/>
      <c r="H144" s="528"/>
      <c r="I144" s="568"/>
    </row>
    <row r="145" spans="1:9">
      <c r="A145" s="325"/>
      <c r="B145" s="326"/>
      <c r="C145" s="326"/>
      <c r="D145" s="327"/>
      <c r="E145" s="477" t="s">
        <v>2002</v>
      </c>
      <c r="F145" s="505"/>
      <c r="G145" s="505"/>
      <c r="H145" s="528"/>
      <c r="I145" s="568"/>
    </row>
    <row r="146" spans="1:9">
      <c r="A146" s="325"/>
      <c r="B146" s="326"/>
      <c r="C146" s="326"/>
      <c r="D146" s="327"/>
      <c r="E146" s="477" t="s">
        <v>1992</v>
      </c>
      <c r="F146" s="505"/>
      <c r="G146" s="505"/>
      <c r="H146" s="528"/>
      <c r="I146" s="568"/>
    </row>
    <row r="147" spans="1:9">
      <c r="A147" s="325"/>
      <c r="B147" s="326"/>
      <c r="C147" s="326"/>
      <c r="D147" s="327"/>
      <c r="E147" s="477" t="s">
        <v>2003</v>
      </c>
      <c r="F147" s="505"/>
      <c r="G147" s="505"/>
      <c r="H147" s="528"/>
      <c r="I147" s="568"/>
    </row>
    <row r="148" spans="1:9">
      <c r="A148" s="325"/>
      <c r="B148" s="326"/>
      <c r="C148" s="326"/>
      <c r="D148" s="327"/>
      <c r="E148" s="477" t="s">
        <v>2002</v>
      </c>
      <c r="F148" s="505"/>
      <c r="G148" s="505"/>
      <c r="H148" s="528"/>
      <c r="I148" s="568"/>
    </row>
    <row r="149" spans="1:9">
      <c r="A149" s="325"/>
      <c r="B149" s="326"/>
      <c r="C149" s="326"/>
      <c r="D149" s="327"/>
      <c r="E149" s="477" t="s">
        <v>1992</v>
      </c>
      <c r="F149" s="505"/>
      <c r="G149" s="505"/>
      <c r="H149" s="528"/>
      <c r="I149" s="568"/>
    </row>
    <row r="150" spans="1:9">
      <c r="A150" s="325"/>
      <c r="B150" s="326"/>
      <c r="C150" s="326"/>
      <c r="D150" s="327"/>
      <c r="E150" s="477" t="s">
        <v>1992</v>
      </c>
      <c r="F150" s="505"/>
      <c r="G150" s="505"/>
      <c r="H150" s="528"/>
      <c r="I150" s="568"/>
    </row>
    <row r="151" spans="1:9">
      <c r="A151" s="325"/>
      <c r="B151" s="326"/>
      <c r="C151" s="326"/>
      <c r="D151" s="327"/>
      <c r="E151" s="477" t="s">
        <v>1999</v>
      </c>
      <c r="F151" s="505"/>
      <c r="G151" s="505"/>
      <c r="H151" s="528"/>
      <c r="I151" s="568"/>
    </row>
    <row r="152" spans="1:9">
      <c r="A152" s="325"/>
      <c r="B152" s="326"/>
      <c r="C152" s="326"/>
      <c r="D152" s="327"/>
      <c r="E152" s="477" t="s">
        <v>1999</v>
      </c>
      <c r="F152" s="505"/>
      <c r="G152" s="505"/>
      <c r="H152" s="528"/>
      <c r="I152" s="568"/>
    </row>
    <row r="153" spans="1:9">
      <c r="A153" s="325"/>
      <c r="B153" s="326"/>
      <c r="C153" s="326"/>
      <c r="D153" s="327"/>
      <c r="E153" s="477" t="s">
        <v>1992</v>
      </c>
      <c r="F153" s="505"/>
      <c r="G153" s="505"/>
      <c r="H153" s="528"/>
      <c r="I153" s="568"/>
    </row>
    <row r="154" spans="1:9">
      <c r="A154" s="325"/>
      <c r="B154" s="326"/>
      <c r="C154" s="326"/>
      <c r="D154" s="327"/>
      <c r="E154" s="477" t="s">
        <v>1992</v>
      </c>
      <c r="F154" s="505"/>
      <c r="G154" s="505"/>
      <c r="H154" s="528"/>
      <c r="I154" s="568"/>
    </row>
    <row r="155" spans="1:9">
      <c r="A155" s="325"/>
      <c r="B155" s="326"/>
      <c r="C155" s="326"/>
      <c r="D155" s="327"/>
      <c r="E155" s="477" t="s">
        <v>382</v>
      </c>
      <c r="F155" s="505"/>
      <c r="G155" s="505"/>
      <c r="H155" s="528"/>
      <c r="I155" s="568"/>
    </row>
    <row r="156" spans="1:9">
      <c r="A156" s="325"/>
      <c r="B156" s="326"/>
      <c r="C156" s="326"/>
      <c r="D156" s="327"/>
      <c r="E156" s="477" t="s">
        <v>1992</v>
      </c>
      <c r="F156" s="505"/>
      <c r="G156" s="505"/>
      <c r="H156" s="528"/>
      <c r="I156" s="568"/>
    </row>
    <row r="157" spans="1:9">
      <c r="A157" s="325"/>
      <c r="B157" s="326"/>
      <c r="C157" s="326"/>
      <c r="D157" s="327"/>
      <c r="E157" s="477" t="s">
        <v>1994</v>
      </c>
      <c r="F157" s="505"/>
      <c r="G157" s="505"/>
      <c r="H157" s="528"/>
      <c r="I157" s="568"/>
    </row>
    <row r="158" spans="1:9">
      <c r="A158" s="325"/>
      <c r="B158" s="326"/>
      <c r="C158" s="326"/>
      <c r="D158" s="327"/>
      <c r="E158" s="477" t="s">
        <v>1992</v>
      </c>
      <c r="F158" s="505"/>
      <c r="G158" s="505"/>
      <c r="H158" s="528"/>
      <c r="I158" s="568"/>
    </row>
    <row r="159" spans="1:9">
      <c r="A159" s="325"/>
      <c r="B159" s="326"/>
      <c r="C159" s="326"/>
      <c r="D159" s="327"/>
      <c r="E159" s="477" t="s">
        <v>2004</v>
      </c>
      <c r="F159" s="505"/>
      <c r="G159" s="505"/>
      <c r="H159" s="528"/>
      <c r="I159" s="568"/>
    </row>
    <row r="160" spans="1:9">
      <c r="A160" s="325"/>
      <c r="B160" s="326"/>
      <c r="C160" s="326"/>
      <c r="D160" s="327"/>
      <c r="E160" s="477" t="s">
        <v>1994</v>
      </c>
      <c r="F160" s="505"/>
      <c r="G160" s="505"/>
      <c r="H160" s="528"/>
      <c r="I160" s="568"/>
    </row>
    <row r="161" spans="1:9">
      <c r="A161" s="325"/>
      <c r="B161" s="326"/>
      <c r="C161" s="326"/>
      <c r="D161" s="327"/>
      <c r="E161" s="477" t="s">
        <v>1992</v>
      </c>
      <c r="F161" s="505"/>
      <c r="G161" s="505"/>
      <c r="H161" s="528"/>
      <c r="I161" s="568"/>
    </row>
    <row r="162" spans="1:9">
      <c r="A162" s="325"/>
      <c r="B162" s="326"/>
      <c r="C162" s="326"/>
      <c r="D162" s="327"/>
      <c r="E162" s="477" t="s">
        <v>1992</v>
      </c>
      <c r="F162" s="505"/>
      <c r="G162" s="505"/>
      <c r="H162" s="528"/>
      <c r="I162" s="568"/>
    </row>
    <row r="163" spans="1:9">
      <c r="A163" s="325"/>
      <c r="B163" s="326"/>
      <c r="C163" s="326"/>
      <c r="D163" s="327"/>
      <c r="E163" s="477" t="s">
        <v>1992</v>
      </c>
      <c r="F163" s="505"/>
      <c r="G163" s="505"/>
      <c r="H163" s="528"/>
      <c r="I163" s="568"/>
    </row>
    <row r="164" spans="1:9">
      <c r="A164" s="325"/>
      <c r="B164" s="326"/>
      <c r="C164" s="326"/>
      <c r="D164" s="327"/>
      <c r="E164" s="477" t="s">
        <v>2005</v>
      </c>
      <c r="F164" s="505"/>
      <c r="G164" s="505"/>
      <c r="H164" s="528"/>
      <c r="I164" s="568"/>
    </row>
    <row r="165" spans="1:9">
      <c r="A165" s="325"/>
      <c r="B165" s="326"/>
      <c r="C165" s="326"/>
      <c r="D165" s="327"/>
      <c r="E165" s="477" t="s">
        <v>1992</v>
      </c>
      <c r="F165" s="505"/>
      <c r="G165" s="505"/>
      <c r="H165" s="528"/>
      <c r="I165" s="568"/>
    </row>
    <row r="166" spans="1:9">
      <c r="A166" s="325"/>
      <c r="B166" s="326"/>
      <c r="C166" s="326"/>
      <c r="D166" s="327"/>
      <c r="E166" s="477" t="s">
        <v>1992</v>
      </c>
      <c r="F166" s="505"/>
      <c r="G166" s="505"/>
      <c r="H166" s="528"/>
      <c r="I166" s="568"/>
    </row>
    <row r="167" spans="1:9">
      <c r="A167" s="325"/>
      <c r="B167" s="326"/>
      <c r="C167" s="326"/>
      <c r="D167" s="327"/>
      <c r="E167" s="477" t="s">
        <v>1992</v>
      </c>
      <c r="F167" s="505"/>
      <c r="G167" s="505"/>
      <c r="H167" s="528"/>
      <c r="I167" s="568"/>
    </row>
    <row r="168" spans="1:9">
      <c r="A168" s="325"/>
      <c r="B168" s="326"/>
      <c r="C168" s="326"/>
      <c r="D168" s="327"/>
      <c r="E168" s="477" t="s">
        <v>1992</v>
      </c>
      <c r="F168" s="505"/>
      <c r="G168" s="505"/>
      <c r="H168" s="528"/>
      <c r="I168" s="568"/>
    </row>
    <row r="169" spans="1:9">
      <c r="A169" s="325"/>
      <c r="B169" s="326"/>
      <c r="C169" s="326"/>
      <c r="D169" s="327"/>
      <c r="E169" s="477" t="s">
        <v>383</v>
      </c>
      <c r="F169" s="505"/>
      <c r="G169" s="505"/>
      <c r="H169" s="528"/>
      <c r="I169" s="568"/>
    </row>
    <row r="170" spans="1:9">
      <c r="A170" s="504"/>
      <c r="B170" s="505"/>
      <c r="C170" s="505"/>
      <c r="D170" s="508"/>
      <c r="E170" s="477" t="s">
        <v>2002</v>
      </c>
      <c r="F170" s="505"/>
      <c r="G170" s="505"/>
      <c r="H170" s="528"/>
      <c r="I170" s="568"/>
    </row>
    <row r="171" spans="1:9">
      <c r="A171" s="504"/>
      <c r="B171" s="505"/>
      <c r="C171" s="505"/>
      <c r="D171" s="508"/>
      <c r="E171" s="477" t="s">
        <v>2006</v>
      </c>
      <c r="F171" s="505"/>
      <c r="G171" s="505"/>
      <c r="H171" s="528"/>
      <c r="I171" s="568"/>
    </row>
    <row r="172" spans="1:9">
      <c r="A172" s="504"/>
      <c r="B172" s="505"/>
      <c r="C172" s="505"/>
      <c r="D172" s="508"/>
      <c r="E172" s="477" t="s">
        <v>1992</v>
      </c>
      <c r="F172" s="505"/>
      <c r="G172" s="505"/>
      <c r="H172" s="528"/>
      <c r="I172" s="568"/>
    </row>
    <row r="173" spans="1:9">
      <c r="A173" s="504"/>
      <c r="B173" s="505"/>
      <c r="C173" s="505"/>
      <c r="D173" s="508"/>
      <c r="E173" s="477" t="s">
        <v>1992</v>
      </c>
      <c r="F173" s="505"/>
      <c r="G173" s="505"/>
      <c r="H173" s="528"/>
      <c r="I173" s="568"/>
    </row>
    <row r="174" spans="1:9">
      <c r="A174" s="504"/>
      <c r="B174" s="505"/>
      <c r="C174" s="505"/>
      <c r="D174" s="508"/>
      <c r="E174" s="477" t="s">
        <v>1992</v>
      </c>
      <c r="F174" s="505"/>
      <c r="G174" s="505"/>
      <c r="H174" s="528"/>
      <c r="I174" s="568"/>
    </row>
    <row r="175" spans="1:9">
      <c r="A175" s="504"/>
      <c r="B175" s="505"/>
      <c r="C175" s="505"/>
      <c r="D175" s="508"/>
      <c r="E175" s="477" t="s">
        <v>1992</v>
      </c>
      <c r="F175" s="505"/>
      <c r="G175" s="505"/>
      <c r="H175" s="528"/>
      <c r="I175" s="568"/>
    </row>
    <row r="176" spans="1:9">
      <c r="A176" s="504"/>
      <c r="B176" s="505"/>
      <c r="C176" s="505"/>
      <c r="D176" s="508"/>
      <c r="E176" s="477" t="s">
        <v>1992</v>
      </c>
      <c r="F176" s="505"/>
      <c r="G176" s="505"/>
      <c r="H176" s="528"/>
      <c r="I176" s="568"/>
    </row>
    <row r="177" spans="1:9">
      <c r="A177" s="504"/>
      <c r="B177" s="505"/>
      <c r="C177" s="505"/>
      <c r="D177" s="508"/>
      <c r="E177" s="477" t="s">
        <v>384</v>
      </c>
      <c r="F177" s="505"/>
      <c r="G177" s="505"/>
      <c r="H177" s="528"/>
      <c r="I177" s="568"/>
    </row>
    <row r="178" spans="1:9">
      <c r="A178" s="504"/>
      <c r="B178" s="505"/>
      <c r="C178" s="505"/>
      <c r="D178" s="508"/>
      <c r="E178" s="477" t="s">
        <v>1992</v>
      </c>
      <c r="F178" s="505"/>
      <c r="G178" s="505"/>
      <c r="H178" s="528"/>
      <c r="I178" s="568"/>
    </row>
    <row r="179" spans="1:9">
      <c r="A179" s="504"/>
      <c r="B179" s="505"/>
      <c r="C179" s="505"/>
      <c r="D179" s="508"/>
      <c r="E179" s="477" t="s">
        <v>1992</v>
      </c>
      <c r="F179" s="505"/>
      <c r="G179" s="505"/>
      <c r="H179" s="528"/>
      <c r="I179" s="568"/>
    </row>
    <row r="180" spans="1:9">
      <c r="A180" s="504"/>
      <c r="B180" s="505"/>
      <c r="C180" s="505"/>
      <c r="D180" s="508"/>
      <c r="E180" s="477" t="s">
        <v>1998</v>
      </c>
      <c r="F180" s="505"/>
      <c r="G180" s="505"/>
      <c r="H180" s="528"/>
      <c r="I180" s="568"/>
    </row>
    <row r="181" spans="1:9" ht="16.5" thickBot="1">
      <c r="A181" s="491"/>
      <c r="B181" s="492"/>
      <c r="C181" s="492"/>
      <c r="D181" s="493"/>
      <c r="E181" s="491" t="s">
        <v>385</v>
      </c>
      <c r="F181" s="492"/>
      <c r="G181" s="492"/>
      <c r="H181" s="493"/>
      <c r="I181" s="569"/>
    </row>
  </sheetData>
  <sheetProtection algorithmName="SHA-512" hashValue="mNH1IlbygT4PcMjDGRRd8zLTBzTAZiqciMAAgEzrIukfJQsvQMijntS4BNy1fawFZHabT96Lla1Tr3w8JYLCbw==" saltValue="GTf5Ogk0DztSRYLp8jdtLQ==" spinCount="100000" sheet="1" objects="1" scenarios="1"/>
  <mergeCells count="118">
    <mergeCell ref="I12:I84"/>
    <mergeCell ref="I90:I102"/>
    <mergeCell ref="I108:I181"/>
    <mergeCell ref="E165:H165"/>
    <mergeCell ref="E166:H166"/>
    <mergeCell ref="E167:H167"/>
    <mergeCell ref="E168:H168"/>
    <mergeCell ref="E169:H169"/>
    <mergeCell ref="E160:H160"/>
    <mergeCell ref="E161:H161"/>
    <mergeCell ref="E162:H162"/>
    <mergeCell ref="E163:H163"/>
    <mergeCell ref="E164:H164"/>
    <mergeCell ref="E155:H155"/>
    <mergeCell ref="E156:H156"/>
    <mergeCell ref="E157:H157"/>
    <mergeCell ref="E158:H158"/>
    <mergeCell ref="E159:H159"/>
    <mergeCell ref="E150:H150"/>
    <mergeCell ref="E151:H151"/>
    <mergeCell ref="E152:H152"/>
    <mergeCell ref="E153:H153"/>
    <mergeCell ref="E154:H154"/>
    <mergeCell ref="E145:H145"/>
    <mergeCell ref="E146:H146"/>
    <mergeCell ref="E147:H147"/>
    <mergeCell ref="E148:H148"/>
    <mergeCell ref="E149:H149"/>
    <mergeCell ref="A140:D140"/>
    <mergeCell ref="A141:D141"/>
    <mergeCell ref="E142:H142"/>
    <mergeCell ref="E143:H143"/>
    <mergeCell ref="E144:H144"/>
    <mergeCell ref="A135:D135"/>
    <mergeCell ref="A136:D136"/>
    <mergeCell ref="A137:D137"/>
    <mergeCell ref="A138:D138"/>
    <mergeCell ref="A139:D139"/>
    <mergeCell ref="A130:D130"/>
    <mergeCell ref="A131:D131"/>
    <mergeCell ref="A132:D132"/>
    <mergeCell ref="A133:D133"/>
    <mergeCell ref="A134:D134"/>
    <mergeCell ref="A126:D126"/>
    <mergeCell ref="A127:D127"/>
    <mergeCell ref="A128:D128"/>
    <mergeCell ref="A129:D129"/>
    <mergeCell ref="A120:D120"/>
    <mergeCell ref="A121:D121"/>
    <mergeCell ref="A122:D122"/>
    <mergeCell ref="A123:D123"/>
    <mergeCell ref="A124:D124"/>
    <mergeCell ref="A119:D119"/>
    <mergeCell ref="A10:D10"/>
    <mergeCell ref="A88:D88"/>
    <mergeCell ref="E88:H88"/>
    <mergeCell ref="A84:D84"/>
    <mergeCell ref="A112:D112"/>
    <mergeCell ref="A113:D113"/>
    <mergeCell ref="A114:D114"/>
    <mergeCell ref="A125:D125"/>
    <mergeCell ref="E108:H108"/>
    <mergeCell ref="A108:D108"/>
    <mergeCell ref="A109:D109"/>
    <mergeCell ref="A110:D110"/>
    <mergeCell ref="A111:D111"/>
    <mergeCell ref="A115:D115"/>
    <mergeCell ref="A116:D116"/>
    <mergeCell ref="A117:D117"/>
    <mergeCell ref="A118:D118"/>
    <mergeCell ref="A1:J1"/>
    <mergeCell ref="A2:I2"/>
    <mergeCell ref="A3:I3"/>
    <mergeCell ref="A5:L5"/>
    <mergeCell ref="A6:M6"/>
    <mergeCell ref="A180:D180"/>
    <mergeCell ref="A177:D177"/>
    <mergeCell ref="E179:H179"/>
    <mergeCell ref="E180:H180"/>
    <mergeCell ref="A176:D176"/>
    <mergeCell ref="A171:D171"/>
    <mergeCell ref="A172:D172"/>
    <mergeCell ref="A173:D173"/>
    <mergeCell ref="A101:D101"/>
    <mergeCell ref="A102:D102"/>
    <mergeCell ref="A104:M104"/>
    <mergeCell ref="A105:H105"/>
    <mergeCell ref="A106:D106"/>
    <mergeCell ref="E106:H106"/>
    <mergeCell ref="E171:H171"/>
    <mergeCell ref="A107:D107"/>
    <mergeCell ref="E107:H107"/>
    <mergeCell ref="A170:D170"/>
    <mergeCell ref="E170:H170"/>
    <mergeCell ref="A181:D181"/>
    <mergeCell ref="E181:H181"/>
    <mergeCell ref="E177:H177"/>
    <mergeCell ref="A178:D178"/>
    <mergeCell ref="A179:D179"/>
    <mergeCell ref="BL6:BO6"/>
    <mergeCell ref="E178:H178"/>
    <mergeCell ref="E173:H173"/>
    <mergeCell ref="E174:H174"/>
    <mergeCell ref="N6:Q6"/>
    <mergeCell ref="X6:AA6"/>
    <mergeCell ref="AH6:AK6"/>
    <mergeCell ref="AR6:AU6"/>
    <mergeCell ref="BB6:BE6"/>
    <mergeCell ref="E176:H176"/>
    <mergeCell ref="E10:H10"/>
    <mergeCell ref="A8:M8"/>
    <mergeCell ref="A9:H9"/>
    <mergeCell ref="A86:M86"/>
    <mergeCell ref="A87:H87"/>
    <mergeCell ref="E175:H175"/>
    <mergeCell ref="A174:D174"/>
    <mergeCell ref="A175:D175"/>
    <mergeCell ref="E172:H172"/>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9"/>
  <sheetViews>
    <sheetView zoomScaleNormal="100" workbookViewId="0">
      <selection activeCell="A10" sqref="A10"/>
    </sheetView>
  </sheetViews>
  <sheetFormatPr defaultColWidth="68.28515625" defaultRowHeight="15.75"/>
  <cols>
    <col min="1" max="1" width="18.5703125" style="27" bestFit="1" customWidth="1"/>
    <col min="2" max="2" width="9" style="27" bestFit="1" customWidth="1"/>
    <col min="3" max="3" width="11" style="27" bestFit="1" customWidth="1"/>
    <col min="4" max="4" width="6.5703125" style="27" bestFit="1" customWidth="1"/>
    <col min="5" max="5" width="10.7109375" style="27" bestFit="1" customWidth="1"/>
    <col min="6" max="6" width="14.5703125" style="27" bestFit="1" customWidth="1"/>
    <col min="7" max="7" width="22.5703125" style="27" customWidth="1"/>
    <col min="8" max="8" width="14.5703125" style="27" bestFit="1" customWidth="1"/>
    <col min="9" max="9" width="18.5703125" style="27" bestFit="1" customWidth="1"/>
    <col min="10" max="10" width="9.28515625" style="27" bestFit="1" customWidth="1"/>
    <col min="11" max="11" width="11" style="27" bestFit="1" customWidth="1"/>
    <col min="12" max="12" width="6.5703125" style="27" bestFit="1" customWidth="1"/>
    <col min="13" max="13" width="8.5703125" style="27" bestFit="1" customWidth="1"/>
    <col min="14" max="14" width="18.42578125" style="27" bestFit="1" customWidth="1"/>
    <col min="15" max="15" width="22.5703125" style="27" customWidth="1"/>
    <col min="16" max="16" width="8" style="27" bestFit="1" customWidth="1"/>
    <col min="17" max="17" width="6" style="27" bestFit="1" customWidth="1"/>
    <col min="18" max="18" width="15.28515625" style="27" bestFit="1" customWidth="1"/>
    <col min="19" max="16384" width="68.28515625" style="27"/>
  </cols>
  <sheetData>
    <row r="1" spans="1:15" s="226" customFormat="1" ht="18">
      <c r="A1" s="427" t="s">
        <v>1062</v>
      </c>
      <c r="B1" s="427"/>
      <c r="C1" s="427"/>
      <c r="D1" s="427"/>
      <c r="E1" s="427"/>
      <c r="F1" s="427"/>
      <c r="G1" s="427"/>
    </row>
    <row r="2" spans="1:15">
      <c r="A2" s="430" t="s">
        <v>1061</v>
      </c>
      <c r="B2" s="430"/>
      <c r="C2" s="430"/>
      <c r="D2" s="430"/>
      <c r="E2" s="430"/>
      <c r="F2" s="430"/>
      <c r="G2" s="430"/>
      <c r="H2" s="430"/>
      <c r="I2" s="430"/>
      <c r="J2" s="430"/>
      <c r="K2" s="430"/>
      <c r="L2" s="430"/>
      <c r="M2" s="430"/>
      <c r="N2" s="430"/>
    </row>
    <row r="3" spans="1:15">
      <c r="A3" s="430" t="s">
        <v>1060</v>
      </c>
      <c r="B3" s="430"/>
      <c r="C3" s="430"/>
      <c r="D3" s="430"/>
      <c r="E3" s="430"/>
      <c r="F3" s="430"/>
      <c r="G3" s="430"/>
      <c r="H3" s="430"/>
      <c r="I3" s="430"/>
      <c r="J3" s="430"/>
      <c r="K3" s="430"/>
      <c r="L3" s="430"/>
      <c r="M3" s="430"/>
      <c r="N3" s="430"/>
    </row>
    <row r="4" spans="1:15">
      <c r="A4" s="150"/>
      <c r="B4" s="150"/>
      <c r="C4" s="150"/>
      <c r="D4" s="150"/>
      <c r="E4" s="150"/>
      <c r="F4" s="150"/>
      <c r="G4" s="150"/>
      <c r="H4" s="150"/>
    </row>
    <row r="5" spans="1:15">
      <c r="A5" s="430" t="s">
        <v>1051</v>
      </c>
      <c r="B5" s="430"/>
      <c r="C5" s="430"/>
      <c r="D5" s="430"/>
      <c r="E5" s="430"/>
      <c r="F5" s="430"/>
      <c r="G5" s="430"/>
      <c r="H5" s="430"/>
      <c r="I5" s="430"/>
      <c r="J5" s="430"/>
      <c r="K5" s="430"/>
      <c r="L5" s="430"/>
      <c r="M5" s="430"/>
      <c r="N5" s="430"/>
    </row>
    <row r="6" spans="1:15" ht="16.5" thickBot="1">
      <c r="A6" s="150"/>
      <c r="B6" s="150"/>
      <c r="C6" s="150"/>
      <c r="D6" s="150"/>
      <c r="E6" s="150"/>
      <c r="F6" s="150"/>
      <c r="G6" s="150"/>
      <c r="H6" s="150"/>
      <c r="I6" s="150"/>
      <c r="J6" s="150"/>
      <c r="K6" s="150"/>
      <c r="L6" s="150"/>
      <c r="M6" s="150"/>
      <c r="N6" s="150"/>
    </row>
    <row r="7" spans="1:15" ht="16.5" thickBot="1">
      <c r="A7" s="458" t="s">
        <v>1040</v>
      </c>
      <c r="B7" s="459"/>
      <c r="C7" s="459"/>
      <c r="D7" s="459"/>
      <c r="E7" s="459"/>
      <c r="F7" s="460"/>
      <c r="I7" s="458" t="s">
        <v>1059</v>
      </c>
      <c r="J7" s="459"/>
      <c r="K7" s="459"/>
      <c r="L7" s="459"/>
      <c r="M7" s="459"/>
      <c r="N7" s="460"/>
    </row>
    <row r="8" spans="1:15" ht="32.25" thickBot="1">
      <c r="A8" s="461" t="s">
        <v>393</v>
      </c>
      <c r="B8" s="462" t="s">
        <v>410</v>
      </c>
      <c r="C8" s="462" t="s">
        <v>395</v>
      </c>
      <c r="D8" s="462" t="s">
        <v>233</v>
      </c>
      <c r="E8" s="482" t="s">
        <v>1052</v>
      </c>
      <c r="F8" s="465" t="s">
        <v>415</v>
      </c>
      <c r="G8" s="167" t="s">
        <v>2007</v>
      </c>
      <c r="I8" s="461" t="s">
        <v>393</v>
      </c>
      <c r="J8" s="462" t="s">
        <v>967</v>
      </c>
      <c r="K8" s="462" t="s">
        <v>1053</v>
      </c>
      <c r="L8" s="462" t="s">
        <v>956</v>
      </c>
      <c r="M8" s="462" t="s">
        <v>1054</v>
      </c>
      <c r="N8" s="570" t="s">
        <v>1055</v>
      </c>
      <c r="O8" s="225" t="s">
        <v>2007</v>
      </c>
    </row>
    <row r="9" spans="1:15" ht="75">
      <c r="A9" s="463"/>
      <c r="B9" s="464"/>
      <c r="C9" s="464"/>
      <c r="D9" s="464"/>
      <c r="E9" s="464"/>
      <c r="F9" s="466"/>
      <c r="G9" s="354" t="s">
        <v>1849</v>
      </c>
      <c r="I9" s="463"/>
      <c r="J9" s="464"/>
      <c r="K9" s="464"/>
      <c r="L9" s="464"/>
      <c r="M9" s="464"/>
      <c r="N9" s="571"/>
      <c r="O9" s="354" t="s">
        <v>1849</v>
      </c>
    </row>
    <row r="10" spans="1:15">
      <c r="A10" s="184" t="s">
        <v>2008</v>
      </c>
      <c r="B10" s="197" t="s">
        <v>173</v>
      </c>
      <c r="C10" s="197" t="s">
        <v>166</v>
      </c>
      <c r="D10" s="329" t="s">
        <v>2016</v>
      </c>
      <c r="E10" s="197" t="s">
        <v>2017</v>
      </c>
      <c r="F10" s="197" t="s">
        <v>45</v>
      </c>
      <c r="G10" s="572"/>
      <c r="I10" s="184" t="s">
        <v>2008</v>
      </c>
      <c r="J10" s="197" t="s">
        <v>173</v>
      </c>
      <c r="K10" s="197" t="s">
        <v>166</v>
      </c>
      <c r="L10" s="174" t="s">
        <v>2016</v>
      </c>
      <c r="M10" s="197" t="s">
        <v>2017</v>
      </c>
      <c r="N10" s="197" t="s">
        <v>45</v>
      </c>
      <c r="O10" s="572"/>
    </row>
    <row r="11" spans="1:15">
      <c r="A11" s="184" t="s">
        <v>2009</v>
      </c>
      <c r="B11" s="178" t="s">
        <v>193</v>
      </c>
      <c r="C11" s="178" t="s">
        <v>150</v>
      </c>
      <c r="D11" s="169" t="s">
        <v>2016</v>
      </c>
      <c r="E11" s="178" t="s">
        <v>214</v>
      </c>
      <c r="F11" s="171" t="s">
        <v>45</v>
      </c>
      <c r="G11" s="545"/>
      <c r="I11" s="184" t="s">
        <v>2009</v>
      </c>
      <c r="J11" s="178" t="s">
        <v>193</v>
      </c>
      <c r="K11" s="178" t="s">
        <v>150</v>
      </c>
      <c r="L11" s="169" t="s">
        <v>2016</v>
      </c>
      <c r="M11" s="178" t="s">
        <v>214</v>
      </c>
      <c r="N11" s="178" t="s">
        <v>45</v>
      </c>
      <c r="O11" s="545"/>
    </row>
    <row r="12" spans="1:15">
      <c r="A12" s="184" t="s">
        <v>2009</v>
      </c>
      <c r="B12" s="178" t="s">
        <v>175</v>
      </c>
      <c r="C12" s="178" t="s">
        <v>166</v>
      </c>
      <c r="D12" s="169" t="s">
        <v>2016</v>
      </c>
      <c r="E12" s="178" t="s">
        <v>159</v>
      </c>
      <c r="F12" s="171" t="s">
        <v>45</v>
      </c>
      <c r="G12" s="545"/>
      <c r="I12" s="184" t="s">
        <v>2009</v>
      </c>
      <c r="J12" s="178" t="s">
        <v>175</v>
      </c>
      <c r="K12" s="178" t="s">
        <v>166</v>
      </c>
      <c r="L12" s="169" t="s">
        <v>2016</v>
      </c>
      <c r="M12" s="178" t="s">
        <v>159</v>
      </c>
      <c r="N12" s="178" t="s">
        <v>45</v>
      </c>
      <c r="O12" s="545"/>
    </row>
    <row r="13" spans="1:15">
      <c r="A13" s="184" t="s">
        <v>2009</v>
      </c>
      <c r="B13" s="178" t="s">
        <v>203</v>
      </c>
      <c r="C13" s="178" t="s">
        <v>150</v>
      </c>
      <c r="D13" s="169" t="s">
        <v>2016</v>
      </c>
      <c r="E13" s="178" t="s">
        <v>159</v>
      </c>
      <c r="F13" s="171" t="s">
        <v>45</v>
      </c>
      <c r="G13" s="545"/>
      <c r="I13" s="184" t="s">
        <v>2009</v>
      </c>
      <c r="J13" s="178" t="s">
        <v>203</v>
      </c>
      <c r="K13" s="178" t="s">
        <v>150</v>
      </c>
      <c r="L13" s="169" t="s">
        <v>2016</v>
      </c>
      <c r="M13" s="178" t="s">
        <v>159</v>
      </c>
      <c r="N13" s="178" t="s">
        <v>45</v>
      </c>
      <c r="O13" s="545"/>
    </row>
    <row r="14" spans="1:15">
      <c r="A14" s="184" t="s">
        <v>2010</v>
      </c>
      <c r="B14" s="178" t="s">
        <v>200</v>
      </c>
      <c r="C14" s="178" t="s">
        <v>150</v>
      </c>
      <c r="D14" s="169" t="s">
        <v>2016</v>
      </c>
      <c r="E14" s="178" t="s">
        <v>159</v>
      </c>
      <c r="F14" s="171" t="s">
        <v>45</v>
      </c>
      <c r="G14" s="545"/>
      <c r="I14" s="184" t="s">
        <v>2010</v>
      </c>
      <c r="J14" s="178" t="s">
        <v>200</v>
      </c>
      <c r="K14" s="178" t="s">
        <v>150</v>
      </c>
      <c r="L14" s="169" t="s">
        <v>2016</v>
      </c>
      <c r="M14" s="178" t="s">
        <v>159</v>
      </c>
      <c r="N14" s="178" t="s">
        <v>45</v>
      </c>
      <c r="O14" s="545"/>
    </row>
    <row r="15" spans="1:15">
      <c r="A15" s="184" t="s">
        <v>2011</v>
      </c>
      <c r="B15" s="178" t="s">
        <v>380</v>
      </c>
      <c r="C15" s="178" t="s">
        <v>150</v>
      </c>
      <c r="D15" s="169" t="s">
        <v>2016</v>
      </c>
      <c r="E15" s="178" t="s">
        <v>168</v>
      </c>
      <c r="F15" s="171" t="s">
        <v>45</v>
      </c>
      <c r="G15" s="545"/>
      <c r="I15" s="184" t="s">
        <v>2011</v>
      </c>
      <c r="J15" s="178" t="s">
        <v>380</v>
      </c>
      <c r="K15" s="178" t="s">
        <v>150</v>
      </c>
      <c r="L15" s="169" t="s">
        <v>2016</v>
      </c>
      <c r="M15" s="178" t="s">
        <v>168</v>
      </c>
      <c r="N15" s="178" t="s">
        <v>45</v>
      </c>
      <c r="O15" s="545"/>
    </row>
    <row r="16" spans="1:15">
      <c r="A16" s="184" t="s">
        <v>2012</v>
      </c>
      <c r="B16" s="178" t="s">
        <v>195</v>
      </c>
      <c r="C16" s="178" t="s">
        <v>150</v>
      </c>
      <c r="D16" s="169" t="s">
        <v>2016</v>
      </c>
      <c r="E16" s="178" t="s">
        <v>161</v>
      </c>
      <c r="F16" s="171" t="s">
        <v>45</v>
      </c>
      <c r="G16" s="545"/>
      <c r="I16" s="184" t="s">
        <v>2012</v>
      </c>
      <c r="J16" s="178" t="s">
        <v>195</v>
      </c>
      <c r="K16" s="178" t="s">
        <v>150</v>
      </c>
      <c r="L16" s="169" t="s">
        <v>2016</v>
      </c>
      <c r="M16" s="178" t="s">
        <v>161</v>
      </c>
      <c r="N16" s="178" t="s">
        <v>45</v>
      </c>
      <c r="O16" s="545"/>
    </row>
    <row r="17" spans="1:15">
      <c r="A17" s="184" t="s">
        <v>2013</v>
      </c>
      <c r="B17" s="178" t="s">
        <v>213</v>
      </c>
      <c r="C17" s="178" t="s">
        <v>166</v>
      </c>
      <c r="D17" s="169" t="s">
        <v>2016</v>
      </c>
      <c r="E17" s="178" t="s">
        <v>2017</v>
      </c>
      <c r="F17" s="171" t="s">
        <v>45</v>
      </c>
      <c r="G17" s="545"/>
      <c r="I17" s="184" t="s">
        <v>2013</v>
      </c>
      <c r="J17" s="178" t="s">
        <v>213</v>
      </c>
      <c r="K17" s="178" t="s">
        <v>166</v>
      </c>
      <c r="L17" s="169" t="s">
        <v>2016</v>
      </c>
      <c r="M17" s="178" t="s">
        <v>2017</v>
      </c>
      <c r="N17" s="178" t="s">
        <v>45</v>
      </c>
      <c r="O17" s="545"/>
    </row>
    <row r="18" spans="1:15">
      <c r="A18" s="184" t="s">
        <v>2014</v>
      </c>
      <c r="B18" s="178" t="s">
        <v>402</v>
      </c>
      <c r="C18" s="178" t="s">
        <v>166</v>
      </c>
      <c r="D18" s="169" t="s">
        <v>2018</v>
      </c>
      <c r="E18" s="178" t="s">
        <v>2017</v>
      </c>
      <c r="F18" s="171" t="s">
        <v>45</v>
      </c>
      <c r="G18" s="545"/>
      <c r="I18" s="184" t="s">
        <v>2014</v>
      </c>
      <c r="J18" s="178" t="s">
        <v>402</v>
      </c>
      <c r="K18" s="178" t="s">
        <v>166</v>
      </c>
      <c r="L18" s="169" t="s">
        <v>2018</v>
      </c>
      <c r="M18" s="178" t="s">
        <v>2017</v>
      </c>
      <c r="N18" s="178" t="s">
        <v>45</v>
      </c>
      <c r="O18" s="545"/>
    </row>
    <row r="19" spans="1:15">
      <c r="A19" s="184" t="s">
        <v>2015</v>
      </c>
      <c r="B19" s="178" t="s">
        <v>404</v>
      </c>
      <c r="C19" s="178" t="s">
        <v>150</v>
      </c>
      <c r="D19" s="169" t="s">
        <v>2018</v>
      </c>
      <c r="E19" s="178" t="s">
        <v>159</v>
      </c>
      <c r="F19" s="171" t="s">
        <v>45</v>
      </c>
      <c r="G19" s="573"/>
      <c r="I19" s="184" t="s">
        <v>2015</v>
      </c>
      <c r="J19" s="178" t="s">
        <v>404</v>
      </c>
      <c r="K19" s="178" t="s">
        <v>150</v>
      </c>
      <c r="L19" s="169" t="s">
        <v>2018</v>
      </c>
      <c r="M19" s="178" t="s">
        <v>159</v>
      </c>
      <c r="N19" s="178" t="s">
        <v>45</v>
      </c>
      <c r="O19" s="573"/>
    </row>
  </sheetData>
  <sheetProtection algorithmName="SHA-512" hashValue="1RwekO3Z3x5fDABKx5CP0gkiph+RerEhmMCQX375NUEWDU+j0+cCEjyGeAVta6+Isw1yS9YTWIkzPQKiSkM13A==" saltValue="kWApWFHv3xhWhe7sYfU26A==" spinCount="100000" sheet="1" objects="1" scenarios="1"/>
  <mergeCells count="20">
    <mergeCell ref="O10:O19"/>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 ref="E8:E9"/>
    <mergeCell ref="F8:F9"/>
    <mergeCell ref="G10:G1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activeCell="E28" sqref="E28"/>
    </sheetView>
  </sheetViews>
  <sheetFormatPr defaultRowHeight="15.75"/>
  <cols>
    <col min="1" max="1" width="19.85546875" style="27" bestFit="1" customWidth="1"/>
    <col min="2" max="2" width="31.42578125" style="27" bestFit="1" customWidth="1"/>
    <col min="3" max="3" width="22.5703125" style="27" customWidth="1"/>
    <col min="4" max="4" width="36.28515625" style="27" bestFit="1" customWidth="1"/>
    <col min="5" max="5" width="22.5703125" style="27" customWidth="1"/>
    <col min="6" max="6" width="23.7109375" style="27" bestFit="1" customWidth="1"/>
    <col min="7" max="7" width="22.5703125" style="27" customWidth="1"/>
    <col min="8" max="8" width="30.7109375" style="27" bestFit="1" customWidth="1"/>
    <col min="9" max="9" width="22.5703125" style="27" customWidth="1"/>
    <col min="10" max="10" width="15.7109375" style="27" bestFit="1" customWidth="1"/>
    <col min="11" max="16384" width="9.140625" style="27"/>
  </cols>
  <sheetData>
    <row r="1" spans="1:12" s="226" customFormat="1" ht="18">
      <c r="A1" s="427" t="s">
        <v>1070</v>
      </c>
      <c r="B1" s="427"/>
      <c r="C1" s="427"/>
      <c r="D1" s="427"/>
      <c r="E1" s="427"/>
      <c r="F1" s="427"/>
      <c r="G1" s="427"/>
      <c r="H1" s="427"/>
      <c r="I1" s="427"/>
      <c r="J1" s="427"/>
    </row>
    <row r="2" spans="1:12">
      <c r="A2" s="430" t="s">
        <v>1306</v>
      </c>
      <c r="B2" s="430"/>
      <c r="C2" s="430"/>
      <c r="D2" s="430"/>
      <c r="E2" s="430"/>
      <c r="F2" s="430"/>
      <c r="G2" s="430"/>
      <c r="H2" s="430"/>
      <c r="I2" s="430"/>
      <c r="J2" s="430"/>
    </row>
    <row r="3" spans="1:12">
      <c r="A3" s="430" t="s">
        <v>1305</v>
      </c>
      <c r="B3" s="430"/>
      <c r="C3" s="430"/>
      <c r="D3" s="430"/>
      <c r="E3" s="430"/>
      <c r="F3" s="430"/>
      <c r="G3" s="430"/>
      <c r="H3" s="430"/>
      <c r="I3" s="430"/>
      <c r="J3" s="430"/>
    </row>
    <row r="5" spans="1:12" s="20" customFormat="1" ht="18">
      <c r="A5" s="427" t="s">
        <v>1047</v>
      </c>
      <c r="B5" s="427"/>
      <c r="C5" s="427"/>
      <c r="D5" s="427"/>
      <c r="E5" s="427"/>
      <c r="F5" s="427"/>
      <c r="G5" s="427"/>
      <c r="H5" s="427"/>
      <c r="I5" s="427"/>
    </row>
    <row r="6" spans="1:12">
      <c r="A6" s="430" t="s">
        <v>1043</v>
      </c>
      <c r="B6" s="430"/>
      <c r="C6" s="430"/>
      <c r="D6" s="430"/>
      <c r="E6" s="430"/>
      <c r="F6" s="430"/>
      <c r="G6" s="430"/>
      <c r="H6" s="430"/>
      <c r="I6" s="430"/>
      <c r="J6" s="430"/>
      <c r="K6" s="430"/>
      <c r="L6" s="430"/>
    </row>
    <row r="7" spans="1:12">
      <c r="A7" s="232"/>
      <c r="B7" s="428" t="s">
        <v>220</v>
      </c>
      <c r="C7" s="429"/>
      <c r="D7" s="428" t="s">
        <v>221</v>
      </c>
      <c r="E7" s="429"/>
      <c r="F7" s="428" t="s">
        <v>222</v>
      </c>
      <c r="G7" s="429"/>
      <c r="H7" s="428" t="s">
        <v>223</v>
      </c>
      <c r="I7" s="429"/>
    </row>
    <row r="8" spans="1:12" ht="75">
      <c r="A8" s="231" t="s">
        <v>224</v>
      </c>
      <c r="B8" s="23" t="s">
        <v>225</v>
      </c>
      <c r="C8" s="354" t="s">
        <v>1849</v>
      </c>
      <c r="D8" s="23" t="s">
        <v>225</v>
      </c>
      <c r="E8" s="354" t="s">
        <v>1849</v>
      </c>
      <c r="F8" s="23" t="s">
        <v>1001</v>
      </c>
      <c r="G8" s="354" t="s">
        <v>1849</v>
      </c>
      <c r="H8" s="23" t="s">
        <v>225</v>
      </c>
      <c r="I8" s="354" t="s">
        <v>1849</v>
      </c>
    </row>
    <row r="9" spans="1:12">
      <c r="A9" s="36" t="s">
        <v>1</v>
      </c>
      <c r="B9" s="38" t="s">
        <v>680</v>
      </c>
      <c r="C9" s="519"/>
      <c r="D9" s="38" t="s">
        <v>679</v>
      </c>
      <c r="E9" s="519"/>
      <c r="F9" s="38" t="s">
        <v>11</v>
      </c>
      <c r="G9" s="519"/>
      <c r="H9" s="38" t="s">
        <v>12</v>
      </c>
      <c r="I9" s="519"/>
    </row>
    <row r="10" spans="1:12">
      <c r="A10" s="37" t="s">
        <v>2</v>
      </c>
      <c r="B10" s="26" t="s">
        <v>7</v>
      </c>
      <c r="C10" s="520"/>
      <c r="D10" s="26" t="s">
        <v>679</v>
      </c>
      <c r="E10" s="520"/>
      <c r="F10" s="26" t="s">
        <v>14</v>
      </c>
      <c r="G10" s="520"/>
      <c r="H10" s="26" t="s">
        <v>13</v>
      </c>
      <c r="I10" s="520"/>
    </row>
    <row r="11" spans="1:12">
      <c r="A11" s="37" t="s">
        <v>3</v>
      </c>
      <c r="B11" s="26" t="s">
        <v>8</v>
      </c>
      <c r="C11" s="520"/>
      <c r="D11" s="26" t="s">
        <v>10</v>
      </c>
      <c r="E11" s="520"/>
      <c r="F11" s="26" t="s">
        <v>10</v>
      </c>
      <c r="G11" s="520"/>
      <c r="H11" s="26" t="s">
        <v>10</v>
      </c>
      <c r="I11" s="520"/>
    </row>
    <row r="12" spans="1:12">
      <c r="A12" s="37" t="s">
        <v>4</v>
      </c>
      <c r="B12" s="28">
        <v>48</v>
      </c>
      <c r="C12" s="521"/>
      <c r="D12" s="28">
        <v>429</v>
      </c>
      <c r="E12" s="521"/>
      <c r="F12" s="28">
        <v>8741</v>
      </c>
      <c r="G12" s="521"/>
      <c r="H12" s="28">
        <v>63</v>
      </c>
      <c r="I12" s="521"/>
    </row>
  </sheetData>
  <sheetProtection algorithmName="SHA-512" hashValue="A5oalXuhHxRnp5HODuEeRRd7O4+QCygjtmkwoXXlgHVLiyKiAz6o+3oiMfttPept1LJ1PoozAWCsr6igY2HMFA==" saltValue="dNYluOUGi4cYybur22cxEQ==" spinCount="100000" sheet="1" objects="1" scenarios="1"/>
  <mergeCells count="13">
    <mergeCell ref="I9:I12"/>
    <mergeCell ref="G9:G12"/>
    <mergeCell ref="E9:E12"/>
    <mergeCell ref="C9:C12"/>
    <mergeCell ref="A2:J2"/>
    <mergeCell ref="A3:J3"/>
    <mergeCell ref="A1:J1"/>
    <mergeCell ref="B7:C7"/>
    <mergeCell ref="D7:E7"/>
    <mergeCell ref="F7:G7"/>
    <mergeCell ref="H7:I7"/>
    <mergeCell ref="A5:I5"/>
    <mergeCell ref="A6:L6"/>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6"/>
  <sheetViews>
    <sheetView zoomScale="85" zoomScaleNormal="85" workbookViewId="0">
      <selection activeCell="I26" sqref="I26"/>
    </sheetView>
  </sheetViews>
  <sheetFormatPr defaultRowHeight="15.75"/>
  <cols>
    <col min="1" max="1" width="25.28515625" style="27" bestFit="1" customWidth="1"/>
    <col min="2" max="2" width="40" style="27" bestFit="1" customWidth="1"/>
    <col min="3" max="3" width="29.85546875" style="27" customWidth="1"/>
    <col min="4" max="4" width="42.85546875" style="27" bestFit="1" customWidth="1"/>
    <col min="5" max="5" width="29.85546875" style="27" customWidth="1"/>
    <col min="6" max="6" width="15.7109375" style="27" bestFit="1" customWidth="1"/>
    <col min="7" max="16384" width="9.140625" style="27"/>
  </cols>
  <sheetData>
    <row r="1" spans="1:12" s="226" customFormat="1" ht="18">
      <c r="A1" s="427" t="s">
        <v>1070</v>
      </c>
      <c r="B1" s="427"/>
      <c r="C1" s="427"/>
      <c r="D1" s="427"/>
      <c r="E1" s="427"/>
      <c r="F1" s="427"/>
      <c r="G1" s="427"/>
      <c r="H1" s="427"/>
      <c r="I1" s="427"/>
      <c r="J1" s="427"/>
    </row>
    <row r="2" spans="1:12">
      <c r="A2" s="430" t="s">
        <v>1306</v>
      </c>
      <c r="B2" s="430"/>
      <c r="C2" s="430"/>
      <c r="D2" s="430"/>
      <c r="E2" s="430"/>
      <c r="F2" s="430"/>
      <c r="G2" s="430"/>
      <c r="H2" s="430"/>
      <c r="I2" s="430"/>
      <c r="J2" s="430"/>
    </row>
    <row r="3" spans="1:12">
      <c r="A3" s="430" t="s">
        <v>1305</v>
      </c>
      <c r="B3" s="430"/>
      <c r="C3" s="430"/>
      <c r="D3" s="430"/>
      <c r="E3" s="430"/>
      <c r="F3" s="430"/>
      <c r="G3" s="430"/>
      <c r="H3" s="430"/>
      <c r="I3" s="430"/>
      <c r="J3" s="430"/>
    </row>
    <row r="4" spans="1:12">
      <c r="A4" s="150"/>
      <c r="B4" s="150"/>
      <c r="C4" s="150"/>
      <c r="D4" s="150"/>
      <c r="E4" s="150"/>
      <c r="F4" s="150"/>
      <c r="G4" s="150"/>
      <c r="H4" s="150"/>
      <c r="I4" s="150"/>
      <c r="J4" s="150"/>
    </row>
    <row r="5" spans="1:12" ht="18">
      <c r="A5" s="427" t="s">
        <v>1046</v>
      </c>
      <c r="B5" s="427"/>
      <c r="C5" s="427"/>
      <c r="D5" s="427"/>
      <c r="E5" s="427"/>
      <c r="F5" s="427"/>
      <c r="G5" s="427"/>
      <c r="H5" s="427"/>
      <c r="I5" s="427"/>
      <c r="J5" s="427"/>
    </row>
    <row r="6" spans="1:12">
      <c r="A6" s="430" t="s">
        <v>1043</v>
      </c>
      <c r="B6" s="430"/>
      <c r="C6" s="430"/>
      <c r="D6" s="430"/>
      <c r="E6" s="430"/>
      <c r="F6" s="430"/>
      <c r="G6" s="430"/>
      <c r="H6" s="430"/>
      <c r="I6" s="430"/>
      <c r="J6" s="430"/>
      <c r="K6" s="430"/>
      <c r="L6" s="430"/>
    </row>
    <row r="7" spans="1:12" ht="45" customHeight="1">
      <c r="A7" s="21"/>
      <c r="B7" s="428" t="s">
        <v>220</v>
      </c>
      <c r="C7" s="429"/>
      <c r="D7" s="428" t="s">
        <v>221</v>
      </c>
      <c r="E7" s="429"/>
    </row>
    <row r="8" spans="1:12" ht="75">
      <c r="A8" s="22" t="s">
        <v>1008</v>
      </c>
      <c r="B8" s="23" t="s">
        <v>980</v>
      </c>
      <c r="C8" s="354" t="s">
        <v>1849</v>
      </c>
      <c r="D8" s="23" t="s">
        <v>980</v>
      </c>
      <c r="E8" s="354" t="s">
        <v>1849</v>
      </c>
    </row>
    <row r="9" spans="1:12">
      <c r="A9" s="36" t="s">
        <v>15</v>
      </c>
      <c r="B9" s="38" t="s">
        <v>1007</v>
      </c>
      <c r="C9" s="519"/>
      <c r="D9" s="38" t="s">
        <v>1006</v>
      </c>
      <c r="E9" s="519"/>
    </row>
    <row r="10" spans="1:12">
      <c r="A10" s="37" t="s">
        <v>1</v>
      </c>
      <c r="B10" s="26" t="s">
        <v>11</v>
      </c>
      <c r="C10" s="520"/>
      <c r="D10" s="26" t="s">
        <v>11</v>
      </c>
      <c r="E10" s="520"/>
    </row>
    <row r="11" spans="1:12">
      <c r="A11" s="37" t="s">
        <v>16</v>
      </c>
      <c r="B11" s="26" t="s">
        <v>1005</v>
      </c>
      <c r="C11" s="520"/>
      <c r="D11" s="26" t="s">
        <v>2022</v>
      </c>
      <c r="E11" s="520"/>
    </row>
    <row r="12" spans="1:12">
      <c r="A12" s="37" t="s">
        <v>17</v>
      </c>
      <c r="B12" s="26" t="s">
        <v>42</v>
      </c>
      <c r="C12" s="520"/>
      <c r="D12" s="26" t="s">
        <v>51</v>
      </c>
      <c r="E12" s="520"/>
    </row>
    <row r="13" spans="1:12">
      <c r="A13" s="37" t="s">
        <v>1389</v>
      </c>
      <c r="B13" s="25" t="s">
        <v>173</v>
      </c>
      <c r="C13" s="520"/>
      <c r="D13" s="26" t="s">
        <v>406</v>
      </c>
      <c r="E13" s="520"/>
    </row>
    <row r="14" spans="1:12">
      <c r="A14" s="37" t="s">
        <v>18</v>
      </c>
      <c r="B14" s="25" t="s">
        <v>158</v>
      </c>
      <c r="C14" s="520"/>
      <c r="D14" s="25" t="s">
        <v>158</v>
      </c>
      <c r="E14" s="520"/>
    </row>
    <row r="15" spans="1:12">
      <c r="A15" s="37" t="s">
        <v>19</v>
      </c>
      <c r="B15" s="25" t="s">
        <v>1004</v>
      </c>
      <c r="C15" s="520"/>
      <c r="D15" s="26" t="s">
        <v>2021</v>
      </c>
      <c r="E15" s="520"/>
    </row>
    <row r="16" spans="1:12">
      <c r="A16" s="37" t="s">
        <v>3</v>
      </c>
      <c r="B16" s="26" t="s">
        <v>10</v>
      </c>
      <c r="C16" s="520"/>
      <c r="D16" s="26" t="s">
        <v>10</v>
      </c>
      <c r="E16" s="520"/>
    </row>
    <row r="17" spans="1:5">
      <c r="A17" s="37" t="s">
        <v>20</v>
      </c>
      <c r="B17" s="26" t="s">
        <v>1030</v>
      </c>
      <c r="C17" s="520"/>
      <c r="D17" s="26" t="s">
        <v>2023</v>
      </c>
      <c r="E17" s="520"/>
    </row>
    <row r="18" spans="1:5">
      <c r="A18" s="37" t="s">
        <v>21</v>
      </c>
      <c r="B18" s="26" t="s">
        <v>1031</v>
      </c>
      <c r="C18" s="520"/>
      <c r="D18" s="26" t="s">
        <v>2024</v>
      </c>
      <c r="E18" s="520"/>
    </row>
    <row r="19" spans="1:5">
      <c r="A19" s="37" t="s">
        <v>22</v>
      </c>
      <c r="B19" s="25" t="s">
        <v>161</v>
      </c>
      <c r="C19" s="520"/>
      <c r="D19" s="25" t="s">
        <v>172</v>
      </c>
      <c r="E19" s="520"/>
    </row>
    <row r="20" spans="1:5">
      <c r="A20" s="37" t="s">
        <v>23</v>
      </c>
      <c r="B20" s="25" t="s">
        <v>2019</v>
      </c>
      <c r="C20" s="520"/>
      <c r="D20" s="25" t="s">
        <v>2025</v>
      </c>
      <c r="E20" s="520"/>
    </row>
    <row r="21" spans="1:5">
      <c r="A21" s="37" t="s">
        <v>24</v>
      </c>
      <c r="B21" s="25" t="s">
        <v>45</v>
      </c>
      <c r="C21" s="520"/>
      <c r="D21" s="25" t="s">
        <v>45</v>
      </c>
      <c r="E21" s="520"/>
    </row>
    <row r="22" spans="1:5">
      <c r="A22" s="37" t="s">
        <v>25</v>
      </c>
      <c r="B22" s="26" t="s">
        <v>44</v>
      </c>
      <c r="C22" s="520"/>
      <c r="D22" s="25" t="s">
        <v>45</v>
      </c>
      <c r="E22" s="520"/>
    </row>
    <row r="23" spans="1:5">
      <c r="A23" s="37" t="s">
        <v>26</v>
      </c>
      <c r="B23" s="26" t="s">
        <v>44</v>
      </c>
      <c r="C23" s="520"/>
      <c r="D23" s="25" t="s">
        <v>45</v>
      </c>
      <c r="E23" s="520"/>
    </row>
    <row r="24" spans="1:5">
      <c r="A24" s="37" t="s">
        <v>27</v>
      </c>
      <c r="B24" s="26" t="s">
        <v>44</v>
      </c>
      <c r="C24" s="520"/>
      <c r="D24" s="26" t="s">
        <v>44</v>
      </c>
      <c r="E24" s="520"/>
    </row>
    <row r="25" spans="1:5">
      <c r="A25" s="37" t="s">
        <v>28</v>
      </c>
      <c r="B25" s="26" t="s">
        <v>45</v>
      </c>
      <c r="C25" s="520"/>
      <c r="D25" s="26" t="s">
        <v>45</v>
      </c>
      <c r="E25" s="520"/>
    </row>
    <row r="26" spans="1:5">
      <c r="A26" s="37" t="s">
        <v>29</v>
      </c>
      <c r="B26" s="26" t="s">
        <v>44</v>
      </c>
      <c r="C26" s="520"/>
      <c r="D26" s="26" t="s">
        <v>45</v>
      </c>
      <c r="E26" s="520"/>
    </row>
    <row r="27" spans="1:5">
      <c r="A27" s="37" t="s">
        <v>30</v>
      </c>
      <c r="B27" s="25" t="s">
        <v>1003</v>
      </c>
      <c r="C27" s="520"/>
      <c r="D27" s="26" t="s">
        <v>2026</v>
      </c>
      <c r="E27" s="520"/>
    </row>
    <row r="28" spans="1:5">
      <c r="A28" s="37" t="s">
        <v>31</v>
      </c>
      <c r="B28" s="25" t="s">
        <v>150</v>
      </c>
      <c r="C28" s="520"/>
      <c r="D28" s="25" t="s">
        <v>150</v>
      </c>
      <c r="E28" s="520"/>
    </row>
    <row r="29" spans="1:5">
      <c r="A29" s="37" t="s">
        <v>32</v>
      </c>
      <c r="B29" s="25" t="s">
        <v>2020</v>
      </c>
      <c r="C29" s="520"/>
      <c r="D29" s="26" t="str">
        <f>"CP=HKD4.48*        LP9725*21035689*               "</f>
        <v xml:space="preserve">CP=HKD4.48*        LP9725*21035689*               </v>
      </c>
      <c r="E29" s="520"/>
    </row>
    <row r="30" spans="1:5">
      <c r="A30" s="37" t="s">
        <v>33</v>
      </c>
      <c r="B30" s="26" t="s">
        <v>441</v>
      </c>
      <c r="C30" s="520"/>
      <c r="D30" s="26" t="s">
        <v>441</v>
      </c>
      <c r="E30" s="520"/>
    </row>
    <row r="31" spans="1:5">
      <c r="A31" s="37" t="s">
        <v>34</v>
      </c>
      <c r="B31" s="26" t="s">
        <v>441</v>
      </c>
      <c r="C31" s="520"/>
      <c r="D31" s="26" t="s">
        <v>441</v>
      </c>
      <c r="E31" s="520"/>
    </row>
    <row r="32" spans="1:5">
      <c r="A32" s="37" t="s">
        <v>35</v>
      </c>
      <c r="B32" s="26" t="s">
        <v>441</v>
      </c>
      <c r="C32" s="520"/>
      <c r="D32" s="26" t="s">
        <v>441</v>
      </c>
      <c r="E32" s="520"/>
    </row>
    <row r="33" spans="1:5">
      <c r="A33" s="37" t="s">
        <v>36</v>
      </c>
      <c r="B33" s="26" t="s">
        <v>441</v>
      </c>
      <c r="C33" s="520"/>
      <c r="D33" s="26" t="s">
        <v>265</v>
      </c>
      <c r="E33" s="520"/>
    </row>
    <row r="34" spans="1:5">
      <c r="A34" s="37" t="s">
        <v>1390</v>
      </c>
      <c r="B34" s="26" t="s">
        <v>441</v>
      </c>
      <c r="C34" s="520"/>
      <c r="D34" s="25" t="s">
        <v>2027</v>
      </c>
      <c r="E34" s="520"/>
    </row>
    <row r="35" spans="1:5">
      <c r="A35" s="37" t="s">
        <v>1391</v>
      </c>
      <c r="B35" s="26" t="s">
        <v>441</v>
      </c>
      <c r="C35" s="520"/>
      <c r="D35" s="25" t="s">
        <v>169</v>
      </c>
      <c r="E35" s="520"/>
    </row>
    <row r="36" spans="1:5">
      <c r="A36" s="37" t="s">
        <v>37</v>
      </c>
      <c r="B36" s="26" t="s">
        <v>441</v>
      </c>
      <c r="C36" s="520"/>
      <c r="D36" s="25" t="s">
        <v>150</v>
      </c>
      <c r="E36" s="520"/>
    </row>
    <row r="37" spans="1:5">
      <c r="A37" s="37" t="s">
        <v>38</v>
      </c>
      <c r="B37" s="26" t="s">
        <v>441</v>
      </c>
      <c r="C37" s="520"/>
      <c r="D37" s="26" t="s">
        <v>52</v>
      </c>
      <c r="E37" s="520"/>
    </row>
    <row r="38" spans="1:5">
      <c r="A38" s="37" t="s">
        <v>39</v>
      </c>
      <c r="B38" s="26" t="s">
        <v>441</v>
      </c>
      <c r="C38" s="520"/>
      <c r="D38" s="26" t="s">
        <v>55</v>
      </c>
      <c r="E38" s="520"/>
    </row>
    <row r="39" spans="1:5">
      <c r="A39" s="37" t="s">
        <v>1392</v>
      </c>
      <c r="B39" s="26" t="s">
        <v>441</v>
      </c>
      <c r="C39" s="520"/>
      <c r="D39" s="25" t="s">
        <v>45</v>
      </c>
      <c r="E39" s="520"/>
    </row>
    <row r="40" spans="1:5">
      <c r="A40" s="37" t="s">
        <v>1393</v>
      </c>
      <c r="B40" s="26" t="s">
        <v>441</v>
      </c>
      <c r="C40" s="520"/>
      <c r="D40" s="25" t="s">
        <v>2028</v>
      </c>
      <c r="E40" s="520"/>
    </row>
    <row r="41" spans="1:5">
      <c r="A41" s="37" t="s">
        <v>1394</v>
      </c>
      <c r="B41" s="26" t="s">
        <v>441</v>
      </c>
      <c r="C41" s="520"/>
      <c r="D41" s="25" t="s">
        <v>175</v>
      </c>
      <c r="E41" s="520"/>
    </row>
    <row r="42" spans="1:5" ht="15.75" customHeight="1">
      <c r="A42" s="37" t="s">
        <v>1395</v>
      </c>
      <c r="B42" s="26" t="s">
        <v>441</v>
      </c>
      <c r="C42" s="520"/>
      <c r="D42" s="26" t="s">
        <v>150</v>
      </c>
      <c r="E42" s="520"/>
    </row>
    <row r="43" spans="1:5">
      <c r="A43" s="37" t="s">
        <v>1396</v>
      </c>
      <c r="B43" s="26" t="s">
        <v>441</v>
      </c>
      <c r="C43" s="520"/>
      <c r="D43" s="156" t="s">
        <v>175</v>
      </c>
      <c r="E43" s="520"/>
    </row>
    <row r="44" spans="1:5">
      <c r="A44" s="37" t="s">
        <v>1397</v>
      </c>
      <c r="B44" s="26" t="s">
        <v>441</v>
      </c>
      <c r="C44" s="520"/>
      <c r="D44" s="26" t="s">
        <v>150</v>
      </c>
      <c r="E44" s="520"/>
    </row>
    <row r="45" spans="1:5">
      <c r="A45" s="37" t="s">
        <v>40</v>
      </c>
      <c r="B45" s="26" t="s">
        <v>441</v>
      </c>
      <c r="C45" s="520"/>
      <c r="D45" s="26" t="s">
        <v>173</v>
      </c>
      <c r="E45" s="520"/>
    </row>
    <row r="46" spans="1:5">
      <c r="A46" s="153" t="s">
        <v>1388</v>
      </c>
      <c r="B46" s="26" t="s">
        <v>441</v>
      </c>
      <c r="C46" s="521"/>
      <c r="D46" s="25" t="s">
        <v>2029</v>
      </c>
      <c r="E46" s="521"/>
    </row>
  </sheetData>
  <sheetProtection algorithmName="SHA-512" hashValue="DXGvbQjBv30fZ/IhsYm/QgcnTsNEQ2AQSo4BIXTeWfFiuPSMCwWmcSL1rhl9r+Xh5lQV18nkCmFbfqfDSgY/Qg==" saltValue="TKyRAqBWsRtFUpzwbiOzPA==" spinCount="100000" sheet="1" objects="1" scenarios="1"/>
  <mergeCells count="9">
    <mergeCell ref="C9:C46"/>
    <mergeCell ref="E9:E46"/>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E9" activeCellId="1" sqref="C9:C11 E9:E11"/>
    </sheetView>
  </sheetViews>
  <sheetFormatPr defaultRowHeight="15.75"/>
  <cols>
    <col min="1" max="1" width="15.5703125" style="27" bestFit="1" customWidth="1"/>
    <col min="2" max="2" width="16.140625" style="27" bestFit="1" customWidth="1"/>
    <col min="3" max="3" width="24.140625" style="27" customWidth="1"/>
    <col min="4" max="4" width="16.140625" style="27" bestFit="1" customWidth="1"/>
    <col min="5" max="5" width="24.140625" style="27" customWidth="1"/>
    <col min="6" max="6" width="16.85546875" style="27" bestFit="1" customWidth="1"/>
    <col min="7" max="16384" width="9.140625" style="27"/>
  </cols>
  <sheetData>
    <row r="1" spans="1:19" s="226" customFormat="1" ht="18">
      <c r="A1" s="427" t="s">
        <v>1070</v>
      </c>
      <c r="B1" s="427"/>
      <c r="C1" s="427"/>
      <c r="D1" s="427"/>
      <c r="E1" s="427"/>
      <c r="F1" s="427"/>
      <c r="G1" s="427"/>
      <c r="H1" s="427"/>
      <c r="I1" s="427"/>
      <c r="J1" s="427"/>
    </row>
    <row r="2" spans="1:19">
      <c r="A2" s="430" t="s">
        <v>1071</v>
      </c>
      <c r="B2" s="430"/>
      <c r="C2" s="430"/>
      <c r="D2" s="430"/>
      <c r="E2" s="430"/>
      <c r="F2" s="430"/>
      <c r="G2" s="430"/>
      <c r="H2" s="430"/>
      <c r="I2" s="430"/>
      <c r="J2" s="430"/>
      <c r="K2" s="430"/>
      <c r="L2" s="430"/>
      <c r="M2" s="430"/>
      <c r="N2" s="430"/>
      <c r="O2" s="430"/>
      <c r="P2" s="430"/>
      <c r="Q2" s="430"/>
      <c r="R2" s="430"/>
      <c r="S2" s="430"/>
    </row>
    <row r="3" spans="1:19">
      <c r="A3" s="430" t="s">
        <v>1002</v>
      </c>
      <c r="B3" s="430"/>
      <c r="C3" s="430"/>
      <c r="D3" s="430"/>
      <c r="E3" s="430"/>
      <c r="F3" s="430"/>
      <c r="G3" s="430"/>
      <c r="H3" s="430"/>
      <c r="I3" s="430"/>
      <c r="J3" s="430"/>
      <c r="K3" s="430"/>
      <c r="L3" s="430"/>
      <c r="M3" s="430"/>
      <c r="N3" s="430"/>
      <c r="O3" s="430"/>
      <c r="P3" s="430"/>
      <c r="Q3" s="430"/>
      <c r="R3" s="430"/>
      <c r="S3" s="430"/>
    </row>
    <row r="4" spans="1:19">
      <c r="A4" s="150"/>
      <c r="B4" s="150"/>
      <c r="C4" s="150"/>
      <c r="D4" s="150"/>
      <c r="E4" s="150"/>
      <c r="F4" s="150"/>
      <c r="G4" s="150"/>
      <c r="H4" s="150"/>
      <c r="I4" s="150"/>
      <c r="J4" s="150"/>
    </row>
    <row r="5" spans="1:19" s="20" customFormat="1" ht="18">
      <c r="A5" s="427" t="s">
        <v>1072</v>
      </c>
      <c r="B5" s="427"/>
      <c r="C5" s="427"/>
      <c r="D5" s="427"/>
      <c r="E5" s="427"/>
      <c r="F5" s="427"/>
    </row>
    <row r="6" spans="1:19">
      <c r="A6" s="430" t="s">
        <v>1043</v>
      </c>
      <c r="B6" s="430"/>
      <c r="C6" s="430"/>
      <c r="D6" s="430"/>
      <c r="E6" s="430"/>
      <c r="F6" s="430"/>
      <c r="G6" s="430"/>
      <c r="H6" s="430"/>
      <c r="I6" s="430"/>
      <c r="J6" s="430"/>
      <c r="K6" s="430"/>
      <c r="L6" s="430"/>
      <c r="M6" s="136"/>
    </row>
    <row r="7" spans="1:19">
      <c r="A7" s="21"/>
      <c r="B7" s="428" t="s">
        <v>220</v>
      </c>
      <c r="C7" s="429"/>
      <c r="D7" s="428" t="s">
        <v>221</v>
      </c>
      <c r="E7" s="429"/>
    </row>
    <row r="8" spans="1:19" ht="75">
      <c r="A8" s="22" t="s">
        <v>224</v>
      </c>
      <c r="B8" s="23" t="s">
        <v>1009</v>
      </c>
      <c r="C8" s="354" t="s">
        <v>1849</v>
      </c>
      <c r="D8" s="23" t="s">
        <v>1009</v>
      </c>
      <c r="E8" s="354" t="s">
        <v>1849</v>
      </c>
    </row>
    <row r="9" spans="1:19">
      <c r="A9" s="36" t="s">
        <v>3</v>
      </c>
      <c r="B9" s="38" t="s">
        <v>10</v>
      </c>
      <c r="C9" s="519"/>
      <c r="D9" s="38" t="s">
        <v>64</v>
      </c>
      <c r="E9" s="519"/>
    </row>
    <row r="10" spans="1:19">
      <c r="A10" s="37" t="s">
        <v>60</v>
      </c>
      <c r="B10" s="25" t="s">
        <v>150</v>
      </c>
      <c r="C10" s="520"/>
      <c r="D10" s="25" t="s">
        <v>150</v>
      </c>
      <c r="E10" s="520"/>
    </row>
    <row r="11" spans="1:19">
      <c r="A11" s="37" t="s">
        <v>61</v>
      </c>
      <c r="B11" s="25" t="s">
        <v>189</v>
      </c>
      <c r="C11" s="521"/>
      <c r="D11" s="25" t="s">
        <v>188</v>
      </c>
      <c r="E11" s="521"/>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E8" sqref="E8"/>
    </sheetView>
  </sheetViews>
  <sheetFormatPr defaultRowHeight="15.75"/>
  <cols>
    <col min="1" max="1" width="43.28515625" style="27" customWidth="1"/>
    <col min="2" max="2" width="16.140625" style="27" bestFit="1" customWidth="1"/>
    <col min="3" max="3" width="30.28515625" style="27" customWidth="1"/>
    <col min="4" max="4" width="16.140625" style="27" bestFit="1" customWidth="1"/>
    <col min="5" max="5" width="30.28515625" style="27" customWidth="1"/>
    <col min="6" max="6" width="16.85546875" style="27" bestFit="1" customWidth="1"/>
    <col min="7" max="16384" width="9.140625" style="27"/>
  </cols>
  <sheetData>
    <row r="1" spans="1:13" s="226" customFormat="1" ht="18">
      <c r="A1" s="427" t="s">
        <v>1070</v>
      </c>
      <c r="B1" s="427"/>
      <c r="C1" s="427"/>
      <c r="D1" s="427"/>
      <c r="E1" s="427"/>
      <c r="F1" s="427"/>
      <c r="G1" s="427"/>
      <c r="H1" s="427"/>
      <c r="I1" s="427"/>
      <c r="J1" s="427"/>
    </row>
    <row r="2" spans="1:13">
      <c r="A2" s="430" t="s">
        <v>1306</v>
      </c>
      <c r="B2" s="430"/>
      <c r="C2" s="430"/>
      <c r="D2" s="430"/>
      <c r="E2" s="430"/>
      <c r="F2" s="430"/>
      <c r="G2" s="430"/>
      <c r="H2" s="430"/>
      <c r="I2" s="430"/>
      <c r="J2" s="430"/>
    </row>
    <row r="3" spans="1:13">
      <c r="A3" s="430" t="s">
        <v>1305</v>
      </c>
      <c r="B3" s="430"/>
      <c r="C3" s="430"/>
      <c r="D3" s="430"/>
      <c r="E3" s="430"/>
      <c r="F3" s="430"/>
      <c r="G3" s="430"/>
      <c r="H3" s="430"/>
      <c r="I3" s="430"/>
      <c r="J3" s="430"/>
    </row>
    <row r="4" spans="1:13">
      <c r="A4" s="150"/>
      <c r="B4" s="150"/>
      <c r="C4" s="150"/>
      <c r="D4" s="150"/>
      <c r="E4" s="150"/>
      <c r="F4" s="150"/>
      <c r="G4" s="150"/>
      <c r="H4" s="150"/>
      <c r="I4" s="150"/>
      <c r="J4" s="150"/>
    </row>
    <row r="5" spans="1:13" s="20" customFormat="1" ht="18">
      <c r="A5" s="427" t="s">
        <v>1073</v>
      </c>
      <c r="B5" s="427"/>
      <c r="C5" s="427"/>
      <c r="D5" s="427"/>
      <c r="E5" s="427"/>
      <c r="F5" s="427"/>
    </row>
    <row r="6" spans="1:13">
      <c r="A6" s="430" t="s">
        <v>1043</v>
      </c>
      <c r="B6" s="430"/>
      <c r="C6" s="430"/>
      <c r="D6" s="430"/>
      <c r="E6" s="430"/>
      <c r="F6" s="430"/>
      <c r="G6" s="430"/>
      <c r="H6" s="430"/>
      <c r="I6" s="430"/>
      <c r="J6" s="430"/>
      <c r="K6" s="430"/>
      <c r="L6" s="430"/>
      <c r="M6" s="136"/>
    </row>
    <row r="7" spans="1:13">
      <c r="A7" s="21"/>
      <c r="B7" s="441" t="s">
        <v>220</v>
      </c>
      <c r="C7" s="441"/>
      <c r="D7" s="441" t="s">
        <v>221</v>
      </c>
      <c r="E7" s="441"/>
    </row>
    <row r="8" spans="1:13" ht="75">
      <c r="A8" s="22" t="s">
        <v>1012</v>
      </c>
      <c r="B8" s="23" t="s">
        <v>1011</v>
      </c>
      <c r="C8" s="354" t="s">
        <v>1849</v>
      </c>
      <c r="D8" s="23" t="s">
        <v>1011</v>
      </c>
      <c r="E8" s="354" t="s">
        <v>1849</v>
      </c>
    </row>
    <row r="9" spans="1:13">
      <c r="A9" s="36" t="s">
        <v>1010</v>
      </c>
      <c r="B9" s="271" t="s">
        <v>1857</v>
      </c>
      <c r="C9" s="519"/>
      <c r="D9" s="233" t="s">
        <v>1856</v>
      </c>
      <c r="E9" s="519"/>
    </row>
    <row r="10" spans="1:13">
      <c r="A10" s="37" t="s">
        <v>1225</v>
      </c>
      <c r="B10" s="28">
        <v>2</v>
      </c>
      <c r="C10" s="521"/>
      <c r="D10" s="28"/>
      <c r="E10" s="521"/>
    </row>
    <row r="12" spans="1:13">
      <c r="A12" s="27" t="s">
        <v>1223</v>
      </c>
    </row>
  </sheetData>
  <sheetProtection algorithmName="SHA-512" hashValue="vXGUybn/0O422RPcimYpwjYqDoO5br7mBFHCGeF2TBAzRy4lPCrWFnLzjB3uIaAl46cRiwfxfkl8OCnwbjiX0w==" saltValue="HHC9LDttu3ez+qGt1/MaJ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F9" sqref="F9"/>
    </sheetView>
  </sheetViews>
  <sheetFormatPr defaultRowHeight="15.75"/>
  <cols>
    <col min="1" max="1" width="32.28515625" style="27" customWidth="1"/>
    <col min="2" max="2" width="21.42578125" style="27" customWidth="1"/>
    <col min="3" max="3" width="27.5703125" style="27" customWidth="1"/>
    <col min="4" max="4" width="16.85546875" style="27" bestFit="1" customWidth="1"/>
    <col min="5" max="5" width="27.5703125" style="27" customWidth="1"/>
    <col min="6" max="6" width="16.85546875" style="27" bestFit="1" customWidth="1"/>
    <col min="7" max="16384" width="9.140625" style="27"/>
  </cols>
  <sheetData>
    <row r="1" spans="1:13" s="226" customFormat="1" ht="18">
      <c r="A1" s="427" t="s">
        <v>1070</v>
      </c>
      <c r="B1" s="427"/>
      <c r="C1" s="427"/>
      <c r="D1" s="427"/>
      <c r="E1" s="427"/>
      <c r="F1" s="427"/>
      <c r="G1" s="427"/>
      <c r="H1" s="427"/>
      <c r="I1" s="427"/>
      <c r="J1" s="427"/>
    </row>
    <row r="2" spans="1:13">
      <c r="A2" s="430" t="s">
        <v>1306</v>
      </c>
      <c r="B2" s="430"/>
      <c r="C2" s="430"/>
      <c r="D2" s="430"/>
      <c r="E2" s="430"/>
      <c r="F2" s="430"/>
      <c r="G2" s="430"/>
      <c r="H2" s="430"/>
      <c r="I2" s="430"/>
      <c r="J2" s="430"/>
    </row>
    <row r="3" spans="1:13">
      <c r="A3" s="430" t="s">
        <v>1305</v>
      </c>
      <c r="B3" s="430"/>
      <c r="C3" s="430"/>
      <c r="D3" s="430"/>
      <c r="E3" s="430"/>
      <c r="F3" s="430"/>
      <c r="G3" s="430"/>
      <c r="H3" s="430"/>
      <c r="I3" s="430"/>
      <c r="J3" s="430"/>
    </row>
    <row r="5" spans="1:13" s="20" customFormat="1" ht="18">
      <c r="A5" s="427" t="s">
        <v>1075</v>
      </c>
      <c r="B5" s="427"/>
      <c r="C5" s="427"/>
      <c r="D5" s="427"/>
      <c r="E5" s="427"/>
      <c r="F5" s="427"/>
    </row>
    <row r="6" spans="1:13" s="20" customFormat="1" ht="18">
      <c r="A6" s="574" t="s">
        <v>1140</v>
      </c>
      <c r="B6" s="574"/>
      <c r="C6" s="574"/>
      <c r="D6" s="574"/>
      <c r="E6" s="574"/>
      <c r="F6" s="574"/>
      <c r="G6" s="574"/>
      <c r="H6" s="574"/>
    </row>
    <row r="7" spans="1:13">
      <c r="A7" s="430" t="s">
        <v>1043</v>
      </c>
      <c r="B7" s="430"/>
      <c r="C7" s="430"/>
      <c r="D7" s="430"/>
      <c r="E7" s="430"/>
      <c r="F7" s="430"/>
      <c r="G7" s="430"/>
      <c r="H7" s="430"/>
      <c r="I7" s="430"/>
      <c r="J7" s="430"/>
      <c r="K7" s="430"/>
      <c r="L7" s="430"/>
      <c r="M7" s="136"/>
    </row>
    <row r="8" spans="1:13">
      <c r="A8" s="21"/>
      <c r="B8" s="441" t="s">
        <v>220</v>
      </c>
      <c r="C8" s="441"/>
      <c r="D8" s="441" t="s">
        <v>221</v>
      </c>
      <c r="E8" s="441"/>
    </row>
    <row r="9" spans="1:13" ht="75">
      <c r="A9" s="218" t="s">
        <v>1015</v>
      </c>
      <c r="B9" s="23" t="s">
        <v>1014</v>
      </c>
      <c r="C9" s="354" t="s">
        <v>1849</v>
      </c>
      <c r="D9" s="23" t="s">
        <v>1014</v>
      </c>
      <c r="E9" s="354" t="s">
        <v>1849</v>
      </c>
    </row>
    <row r="10" spans="1:13">
      <c r="A10" s="36" t="s">
        <v>1028</v>
      </c>
      <c r="B10" s="34" t="s">
        <v>2031</v>
      </c>
      <c r="C10" s="519"/>
      <c r="D10" s="34" t="s">
        <v>2033</v>
      </c>
      <c r="E10" s="519"/>
    </row>
    <row r="11" spans="1:13">
      <c r="A11" s="37" t="s">
        <v>1027</v>
      </c>
      <c r="B11" s="29" t="s">
        <v>2030</v>
      </c>
      <c r="C11" s="521"/>
      <c r="D11" s="29" t="s">
        <v>2032</v>
      </c>
      <c r="E11" s="521"/>
    </row>
  </sheetData>
  <sheetProtection algorithmName="SHA-512" hashValue="N/cWVTJRhvPyYWZLvWga/hY4Wqul0UB9anmBvx8DWBEDCqhzrrkRwDGBvzZbQmFW2riVzn7KC3RHEfTqnsIowg==" saltValue="z+tTOyS3h1mygACge+Uik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D11" sqref="D11"/>
    </sheetView>
  </sheetViews>
  <sheetFormatPr defaultRowHeight="15.75"/>
  <cols>
    <col min="1" max="1" width="46.140625" style="27" customWidth="1"/>
    <col min="2" max="2" width="16.140625" style="27" bestFit="1" customWidth="1"/>
    <col min="3" max="3" width="27.7109375" style="27" customWidth="1"/>
    <col min="4" max="4" width="16.140625" style="27" bestFit="1" customWidth="1"/>
    <col min="5" max="5" width="27.7109375" style="27" customWidth="1"/>
    <col min="6" max="6" width="16.85546875" style="27" bestFit="1" customWidth="1"/>
    <col min="7" max="16384" width="9.140625" style="27"/>
  </cols>
  <sheetData>
    <row r="1" spans="1:13" s="226" customFormat="1" ht="18">
      <c r="A1" s="427" t="s">
        <v>1070</v>
      </c>
      <c r="B1" s="427"/>
      <c r="C1" s="427"/>
      <c r="D1" s="427"/>
      <c r="E1" s="427"/>
      <c r="F1" s="427"/>
      <c r="G1" s="427"/>
      <c r="H1" s="427"/>
      <c r="I1" s="427"/>
      <c r="J1" s="427"/>
    </row>
    <row r="2" spans="1:13">
      <c r="A2" s="430" t="s">
        <v>1306</v>
      </c>
      <c r="B2" s="430"/>
      <c r="C2" s="430"/>
      <c r="D2" s="430"/>
      <c r="E2" s="430"/>
      <c r="F2" s="430"/>
      <c r="G2" s="430"/>
      <c r="H2" s="430"/>
      <c r="I2" s="430"/>
      <c r="J2" s="430"/>
    </row>
    <row r="3" spans="1:13">
      <c r="A3" s="430" t="s">
        <v>1305</v>
      </c>
      <c r="B3" s="430"/>
      <c r="C3" s="430"/>
      <c r="D3" s="430"/>
      <c r="E3" s="430"/>
      <c r="F3" s="430"/>
      <c r="G3" s="430"/>
      <c r="H3" s="430"/>
      <c r="I3" s="430"/>
      <c r="J3" s="430"/>
    </row>
    <row r="4" spans="1:13" s="226" customFormat="1" ht="18">
      <c r="A4" s="427"/>
      <c r="B4" s="427"/>
      <c r="C4" s="427"/>
      <c r="D4" s="427"/>
      <c r="E4" s="427"/>
      <c r="F4" s="427"/>
      <c r="G4" s="427"/>
      <c r="H4" s="427"/>
    </row>
    <row r="5" spans="1:13" s="20" customFormat="1" ht="18">
      <c r="A5" s="427" t="s">
        <v>1068</v>
      </c>
      <c r="B5" s="427"/>
      <c r="C5" s="427"/>
      <c r="D5" s="427"/>
      <c r="E5" s="427"/>
      <c r="F5" s="427"/>
    </row>
    <row r="6" spans="1:13" s="20" customFormat="1" ht="18">
      <c r="A6" s="235" t="s">
        <v>1140</v>
      </c>
      <c r="B6" s="148"/>
      <c r="C6" s="148"/>
      <c r="D6" s="148"/>
      <c r="E6" s="148"/>
      <c r="F6" s="148"/>
    </row>
    <row r="7" spans="1:13">
      <c r="A7" s="430" t="s">
        <v>1043</v>
      </c>
      <c r="B7" s="430"/>
      <c r="C7" s="430"/>
      <c r="D7" s="430"/>
      <c r="E7" s="430"/>
      <c r="F7" s="430"/>
      <c r="G7" s="430"/>
      <c r="H7" s="430"/>
      <c r="I7" s="430"/>
      <c r="J7" s="430"/>
      <c r="K7" s="430"/>
      <c r="L7" s="430"/>
      <c r="M7" s="136"/>
    </row>
    <row r="8" spans="1:13">
      <c r="A8" s="162"/>
      <c r="B8" s="441" t="s">
        <v>220</v>
      </c>
      <c r="C8" s="441"/>
      <c r="D8" s="441" t="s">
        <v>221</v>
      </c>
      <c r="E8" s="441"/>
    </row>
    <row r="9" spans="1:13" ht="75">
      <c r="A9" s="163" t="s">
        <v>1026</v>
      </c>
      <c r="B9" s="23" t="s">
        <v>1025</v>
      </c>
      <c r="C9" s="354" t="s">
        <v>1849</v>
      </c>
      <c r="D9" s="23" t="s">
        <v>1025</v>
      </c>
      <c r="E9" s="354" t="s">
        <v>1849</v>
      </c>
    </row>
    <row r="10" spans="1:13">
      <c r="A10" s="36" t="s">
        <v>1024</v>
      </c>
      <c r="B10" s="34" t="s">
        <v>1023</v>
      </c>
      <c r="C10" s="519"/>
      <c r="D10" s="34" t="s">
        <v>2033</v>
      </c>
      <c r="E10" s="519"/>
    </row>
    <row r="11" spans="1:13">
      <c r="A11" s="37" t="s">
        <v>1022</v>
      </c>
      <c r="B11" s="28" t="s">
        <v>2034</v>
      </c>
      <c r="C11" s="520"/>
      <c r="D11" s="28" t="s">
        <v>2036</v>
      </c>
      <c r="E11" s="520"/>
    </row>
    <row r="12" spans="1:13">
      <c r="A12" s="37" t="s">
        <v>1021</v>
      </c>
      <c r="B12" s="29" t="s">
        <v>2035</v>
      </c>
      <c r="C12" s="520"/>
      <c r="D12" s="29" t="s">
        <v>2037</v>
      </c>
      <c r="E12" s="520"/>
    </row>
    <row r="13" spans="1:13">
      <c r="A13" s="37" t="s">
        <v>1020</v>
      </c>
      <c r="B13" s="29" t="s">
        <v>2030</v>
      </c>
      <c r="C13" s="520"/>
      <c r="D13" s="29" t="s">
        <v>169</v>
      </c>
      <c r="E13" s="520"/>
    </row>
    <row r="14" spans="1:13">
      <c r="A14" s="37" t="s">
        <v>1019</v>
      </c>
      <c r="B14" s="29" t="s">
        <v>2030</v>
      </c>
      <c r="C14" s="520"/>
      <c r="D14" s="29" t="s">
        <v>169</v>
      </c>
      <c r="E14" s="520"/>
    </row>
    <row r="15" spans="1:13">
      <c r="A15" s="37" t="s">
        <v>1018</v>
      </c>
      <c r="B15" s="29" t="s">
        <v>2030</v>
      </c>
      <c r="C15" s="520"/>
      <c r="D15" s="29" t="s">
        <v>169</v>
      </c>
      <c r="E15" s="520"/>
    </row>
    <row r="16" spans="1:13">
      <c r="A16" s="161" t="s">
        <v>824</v>
      </c>
      <c r="B16" s="29" t="s">
        <v>2030</v>
      </c>
      <c r="C16" s="520"/>
      <c r="D16" s="29" t="s">
        <v>169</v>
      </c>
      <c r="E16" s="520"/>
    </row>
    <row r="17" spans="1:5">
      <c r="A17" s="37" t="s">
        <v>1017</v>
      </c>
      <c r="B17" s="28" t="s">
        <v>150</v>
      </c>
      <c r="C17" s="520"/>
      <c r="D17" s="28" t="s">
        <v>150</v>
      </c>
      <c r="E17" s="520"/>
    </row>
    <row r="18" spans="1:5">
      <c r="A18" s="37" t="s">
        <v>1016</v>
      </c>
      <c r="B18" s="29" t="s">
        <v>150</v>
      </c>
      <c r="C18" s="521"/>
      <c r="D18" s="29" t="s">
        <v>150</v>
      </c>
      <c r="E18" s="521"/>
    </row>
    <row r="20" spans="1:5">
      <c r="A20" s="430" t="s">
        <v>275</v>
      </c>
      <c r="B20" s="430"/>
      <c r="C20" s="430"/>
      <c r="D20" s="430"/>
      <c r="E20" s="430"/>
    </row>
  </sheetData>
  <sheetProtection algorithmName="SHA-512" hashValue="NhVekyGGBizZ6CULvBt/zznB1V14UWBYjPIKijc7fvyBsFMujpMN9D9Xywh9wsQapz3zsJzPupV1fhx2LrSbxA==" saltValue="Oc5SmT0xLqgaedgKU7ehmw=="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zoomScale="85" zoomScaleNormal="85" workbookViewId="0">
      <selection activeCell="N45" sqref="N45"/>
    </sheetView>
  </sheetViews>
  <sheetFormatPr defaultRowHeight="18"/>
  <cols>
    <col min="1" max="8" width="9.85546875" style="92" customWidth="1"/>
    <col min="9" max="14" width="9.28515625" style="92" bestFit="1" customWidth="1"/>
    <col min="15" max="16384" width="9.140625" style="92"/>
  </cols>
  <sheetData>
    <row r="1" spans="1:9">
      <c r="A1" s="134" t="s">
        <v>563</v>
      </c>
    </row>
    <row r="3" spans="1:9" s="3" customFormat="1" ht="15">
      <c r="A3" s="143" t="s">
        <v>647</v>
      </c>
    </row>
    <row r="4" spans="1:9">
      <c r="A4" s="419" t="s">
        <v>566</v>
      </c>
      <c r="B4" s="419"/>
      <c r="E4" s="420" t="s">
        <v>677</v>
      </c>
      <c r="F4" s="420"/>
      <c r="G4" s="420"/>
    </row>
    <row r="5" spans="1:9" s="3" customFormat="1" ht="15"/>
    <row r="6" spans="1:9" s="3" customFormat="1" ht="15">
      <c r="A6" s="135" t="s">
        <v>648</v>
      </c>
    </row>
    <row r="7" spans="1:9" s="16" customFormat="1" ht="14.25">
      <c r="A7" s="16" t="s">
        <v>0</v>
      </c>
    </row>
    <row r="8" spans="1:9" s="16" customFormat="1" ht="14.25">
      <c r="A8" s="16" t="s">
        <v>1217</v>
      </c>
    </row>
    <row r="9" spans="1:9" s="16" customFormat="1" ht="14.25"/>
    <row r="10" spans="1:9" s="16" customFormat="1" ht="15">
      <c r="A10" s="16" t="s">
        <v>673</v>
      </c>
    </row>
    <row r="11" spans="1:9" s="16" customFormat="1" ht="15">
      <c r="A11" s="16" t="s">
        <v>674</v>
      </c>
    </row>
    <row r="12" spans="1:9" s="137" customFormat="1" ht="14.25">
      <c r="A12" s="245" t="s">
        <v>876</v>
      </c>
      <c r="B12" s="245" t="s">
        <v>877</v>
      </c>
      <c r="C12" s="245" t="s">
        <v>878</v>
      </c>
      <c r="D12" s="245" t="s">
        <v>879</v>
      </c>
      <c r="E12" s="245" t="s">
        <v>880</v>
      </c>
      <c r="F12" s="245" t="s">
        <v>881</v>
      </c>
      <c r="G12" s="245" t="s">
        <v>882</v>
      </c>
      <c r="H12" s="245" t="s">
        <v>883</v>
      </c>
      <c r="I12" s="16"/>
    </row>
    <row r="13" spans="1:9" s="137" customFormat="1" ht="14.25">
      <c r="A13" s="245" t="s">
        <v>884</v>
      </c>
      <c r="B13" s="245" t="s">
        <v>885</v>
      </c>
      <c r="C13" s="245" t="s">
        <v>886</v>
      </c>
      <c r="D13" s="245" t="s">
        <v>887</v>
      </c>
      <c r="E13" s="245" t="s">
        <v>888</v>
      </c>
      <c r="F13" s="245" t="s">
        <v>889</v>
      </c>
      <c r="G13" s="245" t="s">
        <v>890</v>
      </c>
      <c r="H13" s="245" t="s">
        <v>1365</v>
      </c>
      <c r="I13" s="16"/>
    </row>
    <row r="14" spans="1:9" s="137" customFormat="1" ht="14.25">
      <c r="A14" s="245" t="s">
        <v>1366</v>
      </c>
      <c r="B14" s="245"/>
      <c r="C14" s="245"/>
      <c r="D14" s="245"/>
      <c r="E14" s="245"/>
      <c r="F14" s="245"/>
      <c r="G14" s="245"/>
      <c r="H14" s="245"/>
      <c r="I14" s="16"/>
    </row>
    <row r="15" spans="1:9" s="16" customFormat="1" ht="14.25"/>
    <row r="16" spans="1:9" s="16" customFormat="1" ht="15">
      <c r="A16" s="16" t="s">
        <v>675</v>
      </c>
    </row>
    <row r="17" spans="1:4" s="16" customFormat="1" ht="15">
      <c r="A17" s="16" t="s">
        <v>674</v>
      </c>
    </row>
    <row r="18" spans="1:4" s="137" customFormat="1" ht="14.25">
      <c r="A18" s="245" t="s">
        <v>891</v>
      </c>
      <c r="B18" s="245" t="s">
        <v>892</v>
      </c>
      <c r="C18" s="245" t="s">
        <v>1365</v>
      </c>
      <c r="D18" s="245" t="s">
        <v>1366</v>
      </c>
    </row>
    <row r="19" spans="1:4" s="3" customFormat="1" ht="15"/>
    <row r="20" spans="1:4" s="3" customFormat="1" ht="15">
      <c r="A20" s="135" t="s">
        <v>650</v>
      </c>
    </row>
    <row r="21" spans="1:4" s="16" customFormat="1" ht="14.25">
      <c r="A21" s="16" t="s">
        <v>651</v>
      </c>
    </row>
    <row r="22" spans="1:4" s="16" customFormat="1" ht="14.25">
      <c r="A22" s="16" t="s">
        <v>655</v>
      </c>
    </row>
    <row r="23" spans="1:4" s="16" customFormat="1" ht="14.25">
      <c r="A23" s="16" t="s">
        <v>652</v>
      </c>
    </row>
    <row r="24" spans="1:4" s="16" customFormat="1" ht="14.25">
      <c r="A24" s="16" t="s">
        <v>653</v>
      </c>
    </row>
    <row r="25" spans="1:4" s="16" customFormat="1" ht="14.25"/>
    <row r="26" spans="1:4" s="16" customFormat="1" ht="14.25">
      <c r="A26" s="16" t="s">
        <v>654</v>
      </c>
    </row>
    <row r="27" spans="1:4" s="16" customFormat="1" ht="14.25">
      <c r="A27" s="16" t="s">
        <v>676</v>
      </c>
    </row>
    <row r="28" spans="1:4" s="137" customFormat="1" ht="14.25">
      <c r="A28" s="245" t="s">
        <v>893</v>
      </c>
    </row>
    <row r="29" spans="1:4" s="16" customFormat="1" ht="14.25">
      <c r="A29" s="16" t="s">
        <v>57</v>
      </c>
    </row>
    <row r="30" spans="1:4" s="16" customFormat="1" ht="14.25"/>
    <row r="31" spans="1:4" s="16" customFormat="1" ht="15">
      <c r="A31" s="16" t="s">
        <v>1199</v>
      </c>
    </row>
    <row r="32" spans="1:4" s="16" customFormat="1" ht="14.25">
      <c r="A32" s="16" t="s">
        <v>1200</v>
      </c>
    </row>
    <row r="33" spans="1:9" s="137" customFormat="1" ht="14.25">
      <c r="A33" s="245" t="s">
        <v>1201</v>
      </c>
    </row>
    <row r="35" spans="1:9">
      <c r="A35" s="143" t="s">
        <v>663</v>
      </c>
    </row>
    <row r="36" spans="1:9">
      <c r="A36" s="419" t="s">
        <v>566</v>
      </c>
      <c r="B36" s="419"/>
      <c r="E36" s="420" t="s">
        <v>567</v>
      </c>
      <c r="F36" s="420"/>
      <c r="G36" s="420"/>
    </row>
    <row r="37" spans="1:9">
      <c r="A37" s="63"/>
      <c r="B37" s="63"/>
      <c r="E37" s="144"/>
      <c r="F37" s="144"/>
      <c r="G37" s="144"/>
    </row>
    <row r="38" spans="1:9">
      <c r="A38" s="16" t="s">
        <v>678</v>
      </c>
    </row>
    <row r="39" spans="1:9">
      <c r="A39" s="16" t="s">
        <v>1216</v>
      </c>
    </row>
    <row r="40" spans="1:9">
      <c r="A40" s="16"/>
    </row>
    <row r="41" spans="1:9">
      <c r="A41" s="16" t="s">
        <v>632</v>
      </c>
    </row>
    <row r="42" spans="1:9" s="16" customFormat="1" ht="14.25">
      <c r="A42" s="16" t="s">
        <v>634</v>
      </c>
    </row>
    <row r="43" spans="1:9" s="137" customFormat="1" ht="14.25">
      <c r="A43" s="245" t="s">
        <v>1144</v>
      </c>
      <c r="B43" s="245" t="s">
        <v>1145</v>
      </c>
      <c r="C43" s="245" t="s">
        <v>1146</v>
      </c>
      <c r="D43" s="245" t="s">
        <v>1147</v>
      </c>
      <c r="E43" s="245" t="s">
        <v>1148</v>
      </c>
      <c r="F43" s="245" t="s">
        <v>1149</v>
      </c>
      <c r="G43" s="245" t="s">
        <v>1150</v>
      </c>
      <c r="H43" s="245" t="s">
        <v>1151</v>
      </c>
      <c r="I43" s="16"/>
    </row>
    <row r="44" spans="1:9" s="16" customFormat="1" ht="14.25"/>
    <row r="45" spans="1:9">
      <c r="A45" s="143" t="s">
        <v>664</v>
      </c>
    </row>
    <row r="46" spans="1:9">
      <c r="A46" s="419" t="s">
        <v>566</v>
      </c>
      <c r="B46" s="419"/>
      <c r="E46" s="420" t="s">
        <v>567</v>
      </c>
      <c r="F46" s="420"/>
      <c r="G46" s="420"/>
    </row>
    <row r="47" spans="1:9">
      <c r="A47" s="63"/>
      <c r="B47" s="63"/>
      <c r="E47" s="144"/>
      <c r="F47" s="144"/>
      <c r="G47" s="144"/>
    </row>
    <row r="48" spans="1:9">
      <c r="A48" s="16" t="s">
        <v>628</v>
      </c>
    </row>
    <row r="49" spans="1:7">
      <c r="A49" s="16" t="s">
        <v>629</v>
      </c>
    </row>
    <row r="50" spans="1:7">
      <c r="A50" s="16" t="s">
        <v>1215</v>
      </c>
    </row>
    <row r="51" spans="1:7">
      <c r="A51" s="16" t="s">
        <v>630</v>
      </c>
    </row>
    <row r="53" spans="1:7">
      <c r="A53" s="16" t="s">
        <v>827</v>
      </c>
    </row>
    <row r="54" spans="1:7">
      <c r="A54" s="16" t="s">
        <v>828</v>
      </c>
    </row>
    <row r="55" spans="1:7">
      <c r="A55" s="16"/>
    </row>
    <row r="56" spans="1:7">
      <c r="A56" s="16" t="s">
        <v>631</v>
      </c>
    </row>
    <row r="57" spans="1:7" s="16" customFormat="1" ht="14.25">
      <c r="A57" s="16" t="s">
        <v>633</v>
      </c>
    </row>
    <row r="58" spans="1:7" s="16" customFormat="1" ht="14.25">
      <c r="A58" s="245" t="s">
        <v>1144</v>
      </c>
      <c r="B58" s="245" t="s">
        <v>1145</v>
      </c>
      <c r="C58" s="245" t="s">
        <v>1146</v>
      </c>
      <c r="D58" s="245" t="s">
        <v>1147</v>
      </c>
      <c r="E58" s="245" t="s">
        <v>1148</v>
      </c>
    </row>
    <row r="59" spans="1:7" s="16" customFormat="1" ht="14.25"/>
    <row r="60" spans="1:7">
      <c r="A60" s="143" t="s">
        <v>635</v>
      </c>
    </row>
    <row r="61" spans="1:7">
      <c r="A61" s="419" t="s">
        <v>566</v>
      </c>
      <c r="B61" s="419"/>
      <c r="E61" s="420" t="s">
        <v>567</v>
      </c>
      <c r="F61" s="420"/>
      <c r="G61" s="420"/>
    </row>
    <row r="63" spans="1:7">
      <c r="A63" s="16" t="s">
        <v>636</v>
      </c>
    </row>
    <row r="64" spans="1:7">
      <c r="A64" s="16" t="s">
        <v>637</v>
      </c>
    </row>
    <row r="65" spans="1:7">
      <c r="A65" s="16"/>
    </row>
    <row r="66" spans="1:7">
      <c r="A66" s="16" t="s">
        <v>638</v>
      </c>
    </row>
    <row r="67" spans="1:7">
      <c r="A67" s="16" t="s">
        <v>639</v>
      </c>
    </row>
    <row r="68" spans="1:7">
      <c r="A68" s="245" t="s">
        <v>1144</v>
      </c>
      <c r="B68" s="245" t="s">
        <v>1145</v>
      </c>
    </row>
    <row r="69" spans="1:7">
      <c r="A69" s="16" t="s">
        <v>894</v>
      </c>
    </row>
    <row r="71" spans="1:7">
      <c r="A71" s="143" t="s">
        <v>645</v>
      </c>
    </row>
    <row r="72" spans="1:7">
      <c r="A72" s="419" t="s">
        <v>566</v>
      </c>
      <c r="B72" s="419"/>
      <c r="E72" s="420" t="s">
        <v>567</v>
      </c>
      <c r="F72" s="420"/>
      <c r="G72" s="420"/>
    </row>
    <row r="74" spans="1:7">
      <c r="A74" s="16" t="s">
        <v>640</v>
      </c>
    </row>
    <row r="75" spans="1:7">
      <c r="A75" s="16" t="s">
        <v>641</v>
      </c>
    </row>
    <row r="76" spans="1:7">
      <c r="A76" s="16"/>
    </row>
    <row r="77" spans="1:7">
      <c r="A77" s="221" t="s">
        <v>642</v>
      </c>
      <c r="B77" s="16" t="s">
        <v>643</v>
      </c>
    </row>
    <row r="78" spans="1:7">
      <c r="A78" s="16" t="s">
        <v>646</v>
      </c>
    </row>
    <row r="79" spans="1:7">
      <c r="A79" s="16"/>
    </row>
    <row r="80" spans="1:7">
      <c r="A80" s="16" t="s">
        <v>644</v>
      </c>
    </row>
    <row r="81" spans="1:13">
      <c r="A81" s="423" t="s">
        <v>1063</v>
      </c>
      <c r="B81" s="423"/>
      <c r="C81" s="423"/>
      <c r="D81" s="423"/>
      <c r="E81" s="423"/>
      <c r="F81" s="423"/>
      <c r="G81" s="423"/>
      <c r="H81" s="423"/>
      <c r="I81" s="423"/>
      <c r="J81" s="423"/>
      <c r="K81" s="423"/>
      <c r="L81" s="423"/>
      <c r="M81" s="423"/>
    </row>
    <row r="82" spans="1:13">
      <c r="A82" s="426" t="s">
        <v>896</v>
      </c>
      <c r="B82" s="426"/>
      <c r="C82" s="426"/>
      <c r="D82" s="426"/>
      <c r="E82" s="426"/>
      <c r="F82" s="426"/>
      <c r="G82" s="426"/>
      <c r="H82" s="426"/>
      <c r="I82" s="426"/>
      <c r="J82" s="426"/>
      <c r="K82" s="426"/>
      <c r="L82" s="426"/>
      <c r="M82" s="2"/>
    </row>
    <row r="83" spans="1:13">
      <c r="A83" s="16"/>
    </row>
    <row r="84" spans="1:13">
      <c r="A84" s="16"/>
    </row>
    <row r="85" spans="1:13">
      <c r="A85" s="423" t="s">
        <v>1064</v>
      </c>
      <c r="B85" s="423"/>
      <c r="C85" s="423"/>
      <c r="D85" s="423"/>
      <c r="E85" s="423"/>
      <c r="F85" s="423"/>
      <c r="G85" s="423"/>
      <c r="H85" s="423"/>
      <c r="I85" s="423"/>
      <c r="J85" s="423"/>
      <c r="K85" s="423"/>
      <c r="L85" s="423"/>
      <c r="M85" s="423"/>
    </row>
    <row r="86" spans="1:13">
      <c r="A86" s="426" t="s">
        <v>897</v>
      </c>
      <c r="B86" s="426"/>
      <c r="C86" s="426"/>
      <c r="D86" s="426"/>
      <c r="E86" s="426"/>
      <c r="F86" s="426"/>
      <c r="G86" s="426"/>
      <c r="H86" s="426"/>
      <c r="I86" s="426"/>
      <c r="J86" s="426"/>
      <c r="K86" s="426"/>
      <c r="L86" s="426"/>
      <c r="M86" s="2"/>
    </row>
    <row r="87" spans="1:13">
      <c r="A87" s="16"/>
    </row>
    <row r="88" spans="1:13">
      <c r="A88" s="16"/>
    </row>
    <row r="89" spans="1:13">
      <c r="A89" s="424" t="s">
        <v>1065</v>
      </c>
      <c r="B89" s="424"/>
      <c r="C89" s="424"/>
      <c r="D89" s="424"/>
      <c r="E89" s="424"/>
      <c r="F89" s="424"/>
      <c r="G89" s="424"/>
      <c r="H89" s="424"/>
      <c r="I89" s="424"/>
      <c r="J89" s="424"/>
      <c r="K89" s="424"/>
      <c r="L89" s="424"/>
      <c r="M89" s="424"/>
    </row>
    <row r="90" spans="1:13">
      <c r="A90" s="426" t="s">
        <v>898</v>
      </c>
      <c r="B90" s="426"/>
      <c r="C90" s="426"/>
      <c r="D90" s="426"/>
      <c r="E90" s="426"/>
      <c r="F90" s="426"/>
      <c r="G90" s="426"/>
      <c r="H90" s="426"/>
      <c r="I90" s="426"/>
      <c r="J90" s="426"/>
      <c r="K90" s="426"/>
      <c r="L90" s="426"/>
      <c r="M90" s="2"/>
    </row>
    <row r="91" spans="1:13">
      <c r="A91" s="245" t="s">
        <v>1152</v>
      </c>
      <c r="B91" s="245" t="s">
        <v>1127</v>
      </c>
      <c r="C91" s="245" t="s">
        <v>1153</v>
      </c>
      <c r="D91" s="245" t="s">
        <v>1128</v>
      </c>
      <c r="E91" s="245" t="s">
        <v>1154</v>
      </c>
      <c r="F91" s="245" t="s">
        <v>1129</v>
      </c>
      <c r="G91" s="245" t="s">
        <v>1155</v>
      </c>
      <c r="H91" s="245" t="s">
        <v>1130</v>
      </c>
      <c r="I91" s="236"/>
      <c r="J91" s="236"/>
      <c r="K91" s="236"/>
      <c r="L91" s="236"/>
      <c r="M91" s="244"/>
    </row>
    <row r="92" spans="1:13">
      <c r="A92" s="16"/>
    </row>
    <row r="93" spans="1:13">
      <c r="A93" s="423" t="s">
        <v>1066</v>
      </c>
      <c r="B93" s="423"/>
      <c r="C93" s="423"/>
      <c r="D93" s="423"/>
      <c r="E93" s="423"/>
      <c r="F93" s="423"/>
      <c r="G93" s="423"/>
      <c r="H93" s="423"/>
      <c r="I93" s="423"/>
      <c r="J93" s="423"/>
      <c r="K93" s="423"/>
      <c r="L93" s="423"/>
      <c r="M93" s="423"/>
    </row>
    <row r="94" spans="1:13">
      <c r="A94" s="426" t="s">
        <v>899</v>
      </c>
      <c r="B94" s="426"/>
      <c r="C94" s="426"/>
      <c r="D94" s="426"/>
      <c r="E94" s="426"/>
      <c r="F94" s="426"/>
      <c r="G94" s="426"/>
      <c r="H94" s="426"/>
      <c r="I94" s="426"/>
      <c r="J94" s="426"/>
      <c r="K94" s="426"/>
      <c r="L94" s="426"/>
      <c r="M94" s="2"/>
    </row>
    <row r="95" spans="1:13">
      <c r="A95" s="236"/>
      <c r="B95" s="236"/>
      <c r="C95" s="236"/>
      <c r="D95" s="236"/>
      <c r="E95" s="236"/>
      <c r="F95" s="236"/>
      <c r="G95" s="236"/>
      <c r="H95" s="236"/>
      <c r="I95" s="236"/>
      <c r="J95" s="236"/>
      <c r="K95" s="236"/>
      <c r="L95" s="236"/>
      <c r="M95" s="223"/>
    </row>
    <row r="96" spans="1:13">
      <c r="A96" s="16"/>
    </row>
    <row r="97" spans="1:13">
      <c r="A97" s="424" t="s">
        <v>1067</v>
      </c>
      <c r="B97" s="424"/>
      <c r="C97" s="424"/>
      <c r="D97" s="424"/>
      <c r="E97" s="424"/>
      <c r="F97" s="424"/>
      <c r="G97" s="424"/>
      <c r="H97" s="424"/>
      <c r="I97" s="424"/>
      <c r="J97" s="424"/>
      <c r="K97" s="424"/>
      <c r="L97" s="424"/>
      <c r="M97" s="424"/>
    </row>
    <row r="98" spans="1:13">
      <c r="A98" s="421" t="s">
        <v>900</v>
      </c>
      <c r="B98" s="421"/>
      <c r="C98" s="421"/>
      <c r="D98" s="421"/>
      <c r="E98" s="421"/>
      <c r="F98" s="421"/>
      <c r="G98" s="421"/>
      <c r="H98" s="421"/>
      <c r="I98" s="421"/>
      <c r="J98" s="421"/>
      <c r="K98" s="421"/>
      <c r="L98" s="421"/>
      <c r="M98" s="425"/>
    </row>
    <row r="99" spans="1:13">
      <c r="A99" s="422" t="s">
        <v>901</v>
      </c>
      <c r="B99" s="422"/>
      <c r="C99" s="422"/>
      <c r="D99" s="422"/>
      <c r="E99" s="422"/>
      <c r="F99" s="422"/>
      <c r="G99" s="422"/>
      <c r="H99" s="422"/>
      <c r="I99" s="422"/>
      <c r="J99" s="422"/>
      <c r="K99" s="422"/>
      <c r="L99" s="422"/>
      <c r="M99" s="425"/>
    </row>
    <row r="100" spans="1:13">
      <c r="A100" s="245" t="s">
        <v>1152</v>
      </c>
      <c r="B100" s="245" t="s">
        <v>1127</v>
      </c>
      <c r="C100" s="245" t="s">
        <v>1153</v>
      </c>
      <c r="D100" s="245" t="s">
        <v>1128</v>
      </c>
      <c r="E100" s="245" t="s">
        <v>1154</v>
      </c>
      <c r="F100" s="245" t="s">
        <v>1129</v>
      </c>
      <c r="G100" s="245" t="s">
        <v>1155</v>
      </c>
      <c r="H100" s="245" t="s">
        <v>1130</v>
      </c>
    </row>
    <row r="102" spans="1:13">
      <c r="A102" s="143" t="s">
        <v>1653</v>
      </c>
    </row>
    <row r="103" spans="1:13">
      <c r="A103" s="419" t="s">
        <v>566</v>
      </c>
      <c r="B103" s="419"/>
      <c r="E103" s="420" t="s">
        <v>567</v>
      </c>
      <c r="F103" s="420"/>
      <c r="G103" s="420"/>
    </row>
    <row r="105" spans="1:13">
      <c r="A105" s="16" t="s">
        <v>1654</v>
      </c>
    </row>
    <row r="106" spans="1:13">
      <c r="A106" s="16" t="s">
        <v>1296</v>
      </c>
    </row>
  </sheetData>
  <sheetProtection password="B2DF" sheet="1" objects="1" scenarios="1"/>
  <mergeCells count="24">
    <mergeCell ref="A61:B61"/>
    <mergeCell ref="E61:G61"/>
    <mergeCell ref="A72:B72"/>
    <mergeCell ref="E72:G72"/>
    <mergeCell ref="A4:B4"/>
    <mergeCell ref="E4:G4"/>
    <mergeCell ref="A36:B36"/>
    <mergeCell ref="E36:G36"/>
    <mergeCell ref="A46:B46"/>
    <mergeCell ref="E46:G46"/>
    <mergeCell ref="A81:M81"/>
    <mergeCell ref="A82:L82"/>
    <mergeCell ref="A86:L86"/>
    <mergeCell ref="A90:L90"/>
    <mergeCell ref="A94:L94"/>
    <mergeCell ref="A103:B103"/>
    <mergeCell ref="E103:G103"/>
    <mergeCell ref="A98:L98"/>
    <mergeCell ref="A99:L99"/>
    <mergeCell ref="A85:M85"/>
    <mergeCell ref="A89:M89"/>
    <mergeCell ref="A93:M93"/>
    <mergeCell ref="A97:M97"/>
    <mergeCell ref="M98:M99"/>
  </mergeCells>
  <phoneticPr fontId="1" type="noConversion"/>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93:M93" location="'5-4'!A1" display="Test Case 4 - Failover of OMD Retransmission service"/>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92162"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92162" r:id="rId4" name="TextBox1"/>
      </mc:Fallback>
    </mc:AlternateContent>
    <mc:AlternateContent xmlns:mc="http://schemas.openxmlformats.org/markup-compatibility/2006">
      <mc:Choice Requires="x14">
        <control shapeId="92164"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92164" r:id="rId6" name="TextBox2"/>
      </mc:Fallback>
    </mc:AlternateContent>
    <mc:AlternateContent xmlns:mc="http://schemas.openxmlformats.org/markup-compatibility/2006">
      <mc:Choice Requires="x14">
        <control shapeId="92165"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92165" r:id="rId8" name="TextBox3"/>
      </mc:Fallback>
    </mc:AlternateContent>
    <mc:AlternateContent xmlns:mc="http://schemas.openxmlformats.org/markup-compatibility/2006">
      <mc:Choice Requires="x14">
        <control shapeId="92166"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92166" r:id="rId10" name="TextBox4"/>
      </mc:Fallback>
    </mc:AlternateContent>
    <mc:AlternateContent xmlns:mc="http://schemas.openxmlformats.org/markup-compatibility/2006">
      <mc:Choice Requires="x14">
        <control shapeId="92167"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92167" r:id="rId12" name="TextBox5"/>
      </mc:Fallback>
    </mc:AlternateContent>
    <mc:AlternateContent xmlns:mc="http://schemas.openxmlformats.org/markup-compatibility/2006">
      <mc:Choice Requires="x14">
        <control shapeId="92176"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92176" r:id="rId13" name="TextBox6"/>
      </mc:Fallback>
    </mc:AlternateContent>
    <mc:AlternateContent xmlns:mc="http://schemas.openxmlformats.org/markup-compatibility/2006">
      <mc:Choice Requires="x14">
        <control shapeId="92168" r:id="rId14" name="Check Box 8">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92169" r:id="rId15" name="Check Box 9">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F11" sqref="F11"/>
    </sheetView>
  </sheetViews>
  <sheetFormatPr defaultRowHeight="15.75"/>
  <cols>
    <col min="1" max="1" width="40.28515625" style="27" customWidth="1"/>
    <col min="2" max="2" width="16.140625" style="27" bestFit="1" customWidth="1"/>
    <col min="3" max="3" width="28" style="27" customWidth="1"/>
    <col min="4" max="4" width="16.140625" style="27" bestFit="1" customWidth="1"/>
    <col min="5" max="5" width="28" style="27" customWidth="1"/>
    <col min="6" max="6" width="16.85546875" style="27" bestFit="1" customWidth="1"/>
    <col min="7" max="16384" width="9.140625" style="27"/>
  </cols>
  <sheetData>
    <row r="1" spans="1:16" s="226" customFormat="1" ht="18">
      <c r="A1" s="427" t="s">
        <v>1070</v>
      </c>
      <c r="B1" s="427"/>
      <c r="C1" s="427"/>
      <c r="D1" s="427"/>
      <c r="E1" s="427"/>
      <c r="F1" s="427"/>
      <c r="G1" s="427"/>
      <c r="H1" s="427"/>
      <c r="I1" s="427"/>
      <c r="J1" s="427"/>
    </row>
    <row r="2" spans="1:16">
      <c r="A2" s="430" t="s">
        <v>1306</v>
      </c>
      <c r="B2" s="430"/>
      <c r="C2" s="430"/>
      <c r="D2" s="430"/>
      <c r="E2" s="430"/>
      <c r="F2" s="430"/>
      <c r="G2" s="430"/>
      <c r="H2" s="430"/>
      <c r="I2" s="430"/>
      <c r="J2" s="430"/>
    </row>
    <row r="3" spans="1:16">
      <c r="A3" s="430" t="s">
        <v>1305</v>
      </c>
      <c r="B3" s="430"/>
      <c r="C3" s="430"/>
      <c r="D3" s="430"/>
      <c r="E3" s="430"/>
      <c r="F3" s="430"/>
      <c r="G3" s="430"/>
      <c r="H3" s="430"/>
      <c r="I3" s="430"/>
      <c r="J3" s="430"/>
    </row>
    <row r="4" spans="1:16">
      <c r="A4" s="150"/>
      <c r="B4" s="150"/>
      <c r="C4" s="150"/>
      <c r="D4" s="150"/>
      <c r="E4" s="150"/>
      <c r="F4" s="150"/>
      <c r="G4" s="150"/>
      <c r="H4" s="150"/>
      <c r="I4" s="150"/>
      <c r="J4" s="150"/>
    </row>
    <row r="5" spans="1:16" s="20" customFormat="1" ht="18">
      <c r="A5" s="427" t="s">
        <v>1069</v>
      </c>
      <c r="B5" s="427"/>
      <c r="C5" s="427"/>
      <c r="D5" s="427"/>
      <c r="E5" s="427"/>
      <c r="F5" s="427"/>
    </row>
    <row r="6" spans="1:16" s="20" customFormat="1" ht="18">
      <c r="A6" s="235" t="s">
        <v>1140</v>
      </c>
      <c r="B6" s="148"/>
      <c r="C6" s="148"/>
      <c r="D6" s="148"/>
      <c r="E6" s="148"/>
      <c r="F6" s="148"/>
    </row>
    <row r="7" spans="1:16">
      <c r="A7" s="430" t="s">
        <v>1043</v>
      </c>
      <c r="B7" s="430"/>
      <c r="C7" s="430"/>
      <c r="D7" s="430"/>
      <c r="E7" s="430"/>
      <c r="F7" s="430"/>
      <c r="G7" s="430"/>
      <c r="H7" s="430"/>
      <c r="I7" s="430"/>
      <c r="J7" s="430"/>
      <c r="K7" s="430"/>
      <c r="L7" s="430"/>
      <c r="M7" s="136"/>
    </row>
    <row r="8" spans="1:16">
      <c r="A8" s="21"/>
      <c r="B8" s="441" t="s">
        <v>278</v>
      </c>
      <c r="C8" s="441"/>
      <c r="D8" s="441" t="s">
        <v>221</v>
      </c>
      <c r="E8" s="441"/>
    </row>
    <row r="9" spans="1:16" ht="75">
      <c r="A9" s="22" t="s">
        <v>1015</v>
      </c>
      <c r="B9" s="23" t="s">
        <v>1014</v>
      </c>
      <c r="C9" s="354" t="s">
        <v>1849</v>
      </c>
      <c r="D9" s="23" t="s">
        <v>1014</v>
      </c>
      <c r="E9" s="354" t="s">
        <v>1849</v>
      </c>
    </row>
    <row r="10" spans="1:16">
      <c r="A10" s="32" t="s">
        <v>1</v>
      </c>
      <c r="B10" s="156" t="s">
        <v>11</v>
      </c>
      <c r="C10" s="557"/>
      <c r="D10" s="156" t="s">
        <v>11</v>
      </c>
      <c r="E10" s="557"/>
    </row>
    <row r="11" spans="1:16">
      <c r="A11" s="32" t="s">
        <v>1013</v>
      </c>
      <c r="B11" s="28"/>
      <c r="C11" s="558"/>
      <c r="D11" s="28" t="s">
        <v>10</v>
      </c>
      <c r="E11" s="558"/>
    </row>
    <row r="12" spans="1:16">
      <c r="A12" s="32" t="s">
        <v>281</v>
      </c>
      <c r="B12" s="29" t="s">
        <v>2038</v>
      </c>
      <c r="C12" s="559"/>
      <c r="D12" s="29" t="s">
        <v>2038</v>
      </c>
      <c r="E12" s="559"/>
    </row>
    <row r="14" spans="1:16" ht="16.5">
      <c r="A14" s="435" t="s">
        <v>1050</v>
      </c>
      <c r="B14" s="435"/>
      <c r="C14" s="435"/>
      <c r="D14" s="435"/>
      <c r="E14" s="435"/>
      <c r="F14" s="435"/>
      <c r="G14" s="435"/>
      <c r="H14" s="435"/>
      <c r="I14" s="435"/>
      <c r="J14" s="435"/>
      <c r="K14" s="435"/>
      <c r="L14" s="435"/>
    </row>
    <row r="15" spans="1:16" ht="16.5">
      <c r="A15" s="435" t="s">
        <v>818</v>
      </c>
      <c r="B15" s="435"/>
      <c r="C15" s="435"/>
      <c r="D15" s="435"/>
      <c r="E15" s="435"/>
      <c r="F15" s="435"/>
      <c r="G15" s="435"/>
      <c r="H15" s="435"/>
      <c r="I15" s="435"/>
      <c r="J15" s="435"/>
      <c r="K15" s="435"/>
      <c r="L15" s="435"/>
      <c r="M15" s="435"/>
      <c r="N15" s="435"/>
      <c r="O15" s="435"/>
      <c r="P15" s="435"/>
    </row>
  </sheetData>
  <sheetProtection algorithmName="SHA-512" hashValue="ngpc4OcY/CYA1QTfLvctjgdtMrDJqJefZs33KRZpjmj5iLqEcRYF/V2I4BRjMZn8ly2mJFHx7Nv9GBEfdWa/qA==" saltValue="amfA7FO1AXGAQ/W83h+uH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BO75"/>
  <sheetViews>
    <sheetView zoomScale="85" zoomScaleNormal="85" workbookViewId="0">
      <selection activeCell="L20" sqref="L20"/>
    </sheetView>
  </sheetViews>
  <sheetFormatPr defaultRowHeight="15.75"/>
  <cols>
    <col min="1" max="1" width="11" style="27" customWidth="1"/>
    <col min="2" max="2" width="10.5703125" style="27" bestFit="1" customWidth="1"/>
    <col min="3" max="3" width="9.140625" style="27"/>
    <col min="4" max="4" width="9.85546875" style="27" bestFit="1" customWidth="1"/>
    <col min="5" max="5" width="10.5703125" style="27" bestFit="1" customWidth="1"/>
    <col min="6" max="6" width="9.7109375" style="27" bestFit="1" customWidth="1"/>
    <col min="7" max="7" width="12.5703125" style="27" bestFit="1" customWidth="1"/>
    <col min="8" max="8" width="12.42578125" style="27" bestFit="1" customWidth="1"/>
    <col min="9" max="9" width="27" style="27" customWidth="1"/>
    <col min="10" max="10" width="13.7109375" style="27" bestFit="1" customWidth="1"/>
    <col min="11" max="16384" width="9.140625" style="27"/>
  </cols>
  <sheetData>
    <row r="1" spans="1:67" s="226" customFormat="1" ht="18">
      <c r="A1" s="427" t="s">
        <v>1070</v>
      </c>
      <c r="B1" s="427"/>
      <c r="C1" s="427"/>
      <c r="D1" s="427"/>
      <c r="E1" s="427"/>
      <c r="F1" s="427"/>
      <c r="G1" s="427"/>
      <c r="H1" s="427"/>
      <c r="I1" s="427"/>
      <c r="J1" s="427"/>
    </row>
    <row r="2" spans="1:67">
      <c r="A2" s="136" t="s">
        <v>1306</v>
      </c>
      <c r="B2" s="136"/>
      <c r="C2" s="136"/>
      <c r="D2" s="136"/>
      <c r="E2" s="136"/>
      <c r="F2" s="136"/>
      <c r="G2" s="136"/>
      <c r="H2" s="136"/>
      <c r="I2" s="136"/>
      <c r="J2" s="136"/>
      <c r="K2" s="136"/>
      <c r="L2" s="136"/>
      <c r="M2" s="136"/>
      <c r="N2" s="136"/>
      <c r="O2" s="136"/>
    </row>
    <row r="3" spans="1:67">
      <c r="A3" s="136" t="s">
        <v>1305</v>
      </c>
      <c r="B3" s="136"/>
      <c r="C3" s="136"/>
      <c r="D3" s="136"/>
      <c r="E3" s="136"/>
      <c r="F3" s="136"/>
      <c r="G3" s="136"/>
      <c r="H3" s="136"/>
      <c r="I3" s="136"/>
      <c r="J3" s="136"/>
      <c r="K3" s="136"/>
      <c r="L3" s="136"/>
      <c r="M3" s="136"/>
      <c r="N3" s="136"/>
    </row>
    <row r="4" spans="1:67">
      <c r="A4" s="150"/>
      <c r="B4" s="150"/>
      <c r="C4" s="150"/>
      <c r="D4" s="150"/>
      <c r="E4" s="150"/>
      <c r="F4" s="150"/>
      <c r="G4" s="150"/>
      <c r="H4" s="150"/>
      <c r="I4" s="150"/>
      <c r="J4" s="150"/>
    </row>
    <row r="5" spans="1:67" s="20" customFormat="1" ht="18">
      <c r="A5" s="427" t="s">
        <v>1078</v>
      </c>
      <c r="B5" s="427"/>
      <c r="C5" s="427"/>
      <c r="D5" s="427"/>
      <c r="E5" s="427"/>
      <c r="F5" s="427"/>
      <c r="G5" s="427"/>
      <c r="H5" s="427"/>
      <c r="I5" s="427"/>
      <c r="J5" s="148"/>
    </row>
    <row r="6" spans="1:67">
      <c r="A6" s="430" t="s">
        <v>857</v>
      </c>
      <c r="B6" s="430"/>
      <c r="C6" s="430"/>
      <c r="D6" s="430"/>
      <c r="E6" s="430"/>
      <c r="F6" s="430"/>
      <c r="G6" s="430"/>
      <c r="H6" s="430"/>
      <c r="I6" s="430"/>
      <c r="J6" s="430"/>
      <c r="K6" s="430"/>
      <c r="L6" s="430"/>
      <c r="M6" s="430"/>
      <c r="N6" s="430"/>
      <c r="O6" s="430"/>
      <c r="P6" s="430"/>
      <c r="Q6" s="430"/>
      <c r="X6" s="430"/>
      <c r="Y6" s="430"/>
      <c r="Z6" s="430"/>
      <c r="AA6" s="430"/>
      <c r="AH6" s="430"/>
      <c r="AI6" s="430"/>
      <c r="AJ6" s="430"/>
      <c r="AK6" s="430"/>
      <c r="AR6" s="430"/>
      <c r="AS6" s="430"/>
      <c r="AT6" s="430"/>
      <c r="AU6" s="430"/>
      <c r="BB6" s="430"/>
      <c r="BC6" s="430"/>
      <c r="BD6" s="430"/>
      <c r="BE6" s="430"/>
      <c r="BL6" s="430"/>
      <c r="BM6" s="430"/>
      <c r="BN6" s="430"/>
      <c r="BO6" s="430"/>
    </row>
    <row r="8" spans="1:67" ht="16.5" thickBot="1">
      <c r="A8" s="430" t="s">
        <v>1029</v>
      </c>
      <c r="B8" s="430"/>
      <c r="C8" s="430"/>
      <c r="D8" s="430"/>
      <c r="E8" s="430"/>
      <c r="F8" s="430"/>
      <c r="G8" s="430"/>
      <c r="H8" s="430"/>
      <c r="I8" s="430"/>
      <c r="J8" s="430"/>
      <c r="K8" s="430"/>
      <c r="L8" s="430"/>
      <c r="M8" s="430"/>
    </row>
    <row r="9" spans="1:67" ht="16.5" thickBot="1">
      <c r="A9" s="458" t="s">
        <v>731</v>
      </c>
      <c r="B9" s="459"/>
      <c r="C9" s="459"/>
      <c r="D9" s="459"/>
      <c r="E9" s="459"/>
      <c r="F9" s="459"/>
      <c r="G9" s="459"/>
      <c r="H9" s="460"/>
      <c r="I9" s="52"/>
    </row>
    <row r="10" spans="1:67" ht="31.5">
      <c r="A10" s="483" t="s">
        <v>347</v>
      </c>
      <c r="B10" s="473"/>
      <c r="C10" s="473"/>
      <c r="D10" s="484"/>
      <c r="E10" s="472" t="s">
        <v>351</v>
      </c>
      <c r="F10" s="473"/>
      <c r="G10" s="473"/>
      <c r="H10" s="474"/>
      <c r="I10" s="167" t="s">
        <v>2039</v>
      </c>
    </row>
    <row r="11" spans="1:67" ht="75">
      <c r="A11" s="168" t="s">
        <v>352</v>
      </c>
      <c r="B11" s="169" t="s">
        <v>353</v>
      </c>
      <c r="C11" s="169" t="s">
        <v>354</v>
      </c>
      <c r="D11" s="169" t="s">
        <v>233</v>
      </c>
      <c r="E11" s="170" t="s">
        <v>233</v>
      </c>
      <c r="F11" s="169" t="s">
        <v>354</v>
      </c>
      <c r="G11" s="169" t="s">
        <v>353</v>
      </c>
      <c r="H11" s="171" t="s">
        <v>352</v>
      </c>
      <c r="I11" s="354" t="s">
        <v>1849</v>
      </c>
    </row>
    <row r="12" spans="1:67">
      <c r="A12" s="173">
        <v>3684097</v>
      </c>
      <c r="B12" s="174">
        <v>2</v>
      </c>
      <c r="C12" s="174">
        <v>3000</v>
      </c>
      <c r="D12" s="369">
        <v>3.09</v>
      </c>
      <c r="E12" s="485"/>
      <c r="F12" s="486"/>
      <c r="G12" s="486"/>
      <c r="H12" s="487"/>
      <c r="I12" s="572"/>
    </row>
    <row r="13" spans="1:67">
      <c r="A13" s="168">
        <v>3788545</v>
      </c>
      <c r="B13" s="169">
        <v>2</v>
      </c>
      <c r="C13" s="169">
        <v>4000</v>
      </c>
      <c r="D13" s="370">
        <v>3.09</v>
      </c>
      <c r="E13" s="448"/>
      <c r="F13" s="441"/>
      <c r="G13" s="441"/>
      <c r="H13" s="449"/>
      <c r="I13" s="545"/>
    </row>
    <row r="14" spans="1:67">
      <c r="A14" s="168">
        <v>3791105</v>
      </c>
      <c r="B14" s="169">
        <v>2</v>
      </c>
      <c r="C14" s="169">
        <v>4000</v>
      </c>
      <c r="D14" s="370">
        <v>3.09</v>
      </c>
      <c r="E14" s="448"/>
      <c r="F14" s="441"/>
      <c r="G14" s="441"/>
      <c r="H14" s="449"/>
      <c r="I14" s="545"/>
    </row>
    <row r="15" spans="1:67">
      <c r="A15" s="168">
        <v>3580929</v>
      </c>
      <c r="B15" s="169">
        <v>2</v>
      </c>
      <c r="C15" s="169">
        <v>5000</v>
      </c>
      <c r="D15" s="370">
        <v>3.08</v>
      </c>
      <c r="E15" s="448"/>
      <c r="F15" s="441"/>
      <c r="G15" s="441"/>
      <c r="H15" s="449"/>
      <c r="I15" s="545"/>
    </row>
    <row r="16" spans="1:67">
      <c r="A16" s="168">
        <v>3960833</v>
      </c>
      <c r="B16" s="169">
        <v>2</v>
      </c>
      <c r="C16" s="169">
        <v>3000</v>
      </c>
      <c r="D16" s="370">
        <v>3.08</v>
      </c>
      <c r="E16" s="170"/>
      <c r="F16" s="169"/>
      <c r="G16" s="169"/>
      <c r="H16" s="171"/>
      <c r="I16" s="545"/>
    </row>
    <row r="17" spans="1:13">
      <c r="A17" s="168">
        <v>3897089</v>
      </c>
      <c r="B17" s="169">
        <v>2</v>
      </c>
      <c r="C17" s="169">
        <v>5000</v>
      </c>
      <c r="D17" s="370">
        <v>3.06</v>
      </c>
      <c r="E17" s="170"/>
      <c r="F17" s="169"/>
      <c r="G17" s="169"/>
      <c r="H17" s="171"/>
      <c r="I17" s="545"/>
    </row>
    <row r="18" spans="1:13">
      <c r="A18" s="168"/>
      <c r="B18" s="169"/>
      <c r="C18" s="169"/>
      <c r="D18" s="169"/>
      <c r="E18" s="367">
        <v>3.1</v>
      </c>
      <c r="F18" s="169">
        <v>1000</v>
      </c>
      <c r="G18" s="169">
        <v>2</v>
      </c>
      <c r="H18" s="171">
        <v>3854081</v>
      </c>
      <c r="I18" s="545"/>
    </row>
    <row r="19" spans="1:13">
      <c r="A19" s="168"/>
      <c r="B19" s="169"/>
      <c r="C19" s="169"/>
      <c r="D19" s="169"/>
      <c r="E19" s="367">
        <v>3.1</v>
      </c>
      <c r="F19" s="169">
        <v>4000</v>
      </c>
      <c r="G19" s="169">
        <v>2</v>
      </c>
      <c r="H19" s="171">
        <v>3954945</v>
      </c>
      <c r="I19" s="545"/>
    </row>
    <row r="20" spans="1:13">
      <c r="A20" s="168"/>
      <c r="B20" s="169"/>
      <c r="C20" s="169"/>
      <c r="D20" s="169"/>
      <c r="E20" s="367">
        <v>3.1</v>
      </c>
      <c r="F20" s="169">
        <v>6000</v>
      </c>
      <c r="G20" s="169">
        <v>2</v>
      </c>
      <c r="H20" s="171">
        <v>4011521</v>
      </c>
      <c r="I20" s="545"/>
    </row>
    <row r="21" spans="1:13">
      <c r="A21" s="168"/>
      <c r="B21" s="169"/>
      <c r="C21" s="169"/>
      <c r="D21" s="169"/>
      <c r="E21" s="367">
        <v>3.11</v>
      </c>
      <c r="F21" s="169">
        <v>7000</v>
      </c>
      <c r="G21" s="169">
        <v>2</v>
      </c>
      <c r="H21" s="171">
        <v>3709185</v>
      </c>
      <c r="I21" s="545"/>
    </row>
    <row r="22" spans="1:13">
      <c r="A22" s="168"/>
      <c r="B22" s="169"/>
      <c r="C22" s="169"/>
      <c r="D22" s="169"/>
      <c r="E22" s="367">
        <v>3.11</v>
      </c>
      <c r="F22" s="169">
        <v>7000</v>
      </c>
      <c r="G22" s="169">
        <v>2</v>
      </c>
      <c r="H22" s="171">
        <v>3838977</v>
      </c>
      <c r="I22" s="545"/>
    </row>
    <row r="23" spans="1:13">
      <c r="A23" s="168"/>
      <c r="B23" s="169"/>
      <c r="C23" s="169"/>
      <c r="D23" s="169"/>
      <c r="E23" s="367">
        <v>3.11</v>
      </c>
      <c r="F23" s="169">
        <v>1000</v>
      </c>
      <c r="G23" s="169">
        <v>2</v>
      </c>
      <c r="H23" s="171">
        <v>3931905</v>
      </c>
      <c r="I23" s="545"/>
    </row>
    <row r="24" spans="1:13">
      <c r="A24" s="168"/>
      <c r="B24" s="169"/>
      <c r="C24" s="169"/>
      <c r="D24" s="169"/>
      <c r="E24" s="367">
        <v>3.11</v>
      </c>
      <c r="F24" s="169">
        <v>3000</v>
      </c>
      <c r="G24" s="169">
        <v>2</v>
      </c>
      <c r="H24" s="171">
        <v>3956737</v>
      </c>
      <c r="I24" s="545"/>
    </row>
    <row r="25" spans="1:13">
      <c r="A25" s="168"/>
      <c r="B25" s="169"/>
      <c r="C25" s="169"/>
      <c r="D25" s="169"/>
      <c r="E25" s="367">
        <v>3.12</v>
      </c>
      <c r="F25" s="169">
        <v>6000</v>
      </c>
      <c r="G25" s="169">
        <v>2</v>
      </c>
      <c r="H25" s="171">
        <v>3803905</v>
      </c>
      <c r="I25" s="545"/>
    </row>
    <row r="26" spans="1:13">
      <c r="A26" s="168"/>
      <c r="B26" s="169"/>
      <c r="C26" s="169"/>
      <c r="D26" s="169"/>
      <c r="E26" s="367">
        <v>3.13</v>
      </c>
      <c r="F26" s="169">
        <v>7000</v>
      </c>
      <c r="G26" s="169">
        <v>2</v>
      </c>
      <c r="H26" s="171">
        <v>3640065</v>
      </c>
      <c r="I26" s="545"/>
    </row>
    <row r="27" spans="1:13">
      <c r="A27" s="168"/>
      <c r="B27" s="169"/>
      <c r="C27" s="169"/>
      <c r="D27" s="169"/>
      <c r="E27" s="367">
        <v>3.15</v>
      </c>
      <c r="F27" s="169">
        <v>7000</v>
      </c>
      <c r="G27" s="169">
        <v>2</v>
      </c>
      <c r="H27" s="171">
        <v>3875329</v>
      </c>
      <c r="I27" s="545"/>
    </row>
    <row r="28" spans="1:13" ht="16.5" thickBot="1">
      <c r="A28" s="186"/>
      <c r="B28" s="187"/>
      <c r="C28" s="187"/>
      <c r="D28" s="188"/>
      <c r="E28" s="368">
        <v>3.16</v>
      </c>
      <c r="F28" s="331">
        <v>6000</v>
      </c>
      <c r="G28" s="331">
        <v>2</v>
      </c>
      <c r="H28" s="333">
        <v>3801601</v>
      </c>
      <c r="I28" s="546"/>
    </row>
    <row r="30" spans="1:13" ht="16.5" thickBot="1">
      <c r="A30" s="430" t="s">
        <v>1904</v>
      </c>
      <c r="B30" s="430"/>
      <c r="C30" s="430"/>
      <c r="D30" s="430"/>
      <c r="E30" s="430"/>
      <c r="F30" s="430"/>
      <c r="G30" s="430"/>
      <c r="H30" s="430"/>
      <c r="I30" s="430"/>
      <c r="J30" s="430"/>
      <c r="K30" s="430"/>
      <c r="L30" s="430"/>
      <c r="M30" s="430"/>
    </row>
    <row r="31" spans="1:13" ht="16.5" thickBot="1">
      <c r="A31" s="458" t="s">
        <v>731</v>
      </c>
      <c r="B31" s="459"/>
      <c r="C31" s="459"/>
      <c r="D31" s="459"/>
      <c r="E31" s="459"/>
      <c r="F31" s="459"/>
      <c r="G31" s="459"/>
      <c r="H31" s="460"/>
      <c r="J31" s="150"/>
      <c r="K31" s="150"/>
      <c r="L31" s="150"/>
      <c r="M31" s="150"/>
    </row>
    <row r="32" spans="1:13" ht="31.5">
      <c r="A32" s="483" t="s">
        <v>347</v>
      </c>
      <c r="B32" s="473"/>
      <c r="C32" s="473"/>
      <c r="D32" s="484"/>
      <c r="E32" s="472" t="s">
        <v>351</v>
      </c>
      <c r="F32" s="473"/>
      <c r="G32" s="473"/>
      <c r="H32" s="474"/>
      <c r="I32" s="167" t="s">
        <v>2040</v>
      </c>
    </row>
    <row r="33" spans="1:13" s="194" customFormat="1" ht="75">
      <c r="A33" s="190" t="s">
        <v>377</v>
      </c>
      <c r="B33" s="191" t="s">
        <v>378</v>
      </c>
      <c r="C33" s="191" t="s">
        <v>233</v>
      </c>
      <c r="D33" s="191" t="s">
        <v>379</v>
      </c>
      <c r="E33" s="192" t="s">
        <v>379</v>
      </c>
      <c r="F33" s="191" t="s">
        <v>233</v>
      </c>
      <c r="G33" s="191" t="s">
        <v>378</v>
      </c>
      <c r="H33" s="193" t="s">
        <v>377</v>
      </c>
      <c r="I33" s="354" t="s">
        <v>1849</v>
      </c>
    </row>
    <row r="34" spans="1:13">
      <c r="A34" s="173" t="s">
        <v>175</v>
      </c>
      <c r="B34" s="174" t="s">
        <v>215</v>
      </c>
      <c r="C34" s="366">
        <v>3.09</v>
      </c>
      <c r="D34" s="174" t="s">
        <v>173</v>
      </c>
      <c r="E34" s="485"/>
      <c r="F34" s="486"/>
      <c r="G34" s="486"/>
      <c r="H34" s="487"/>
      <c r="I34" s="572"/>
    </row>
    <row r="35" spans="1:13">
      <c r="A35" s="168" t="s">
        <v>193</v>
      </c>
      <c r="B35" s="169" t="s">
        <v>348</v>
      </c>
      <c r="C35" s="364">
        <v>3.08</v>
      </c>
      <c r="D35" s="169" t="s">
        <v>193</v>
      </c>
      <c r="E35" s="448"/>
      <c r="F35" s="441"/>
      <c r="G35" s="441"/>
      <c r="H35" s="449"/>
      <c r="I35" s="545"/>
    </row>
    <row r="36" spans="1:13">
      <c r="A36" s="168" t="s">
        <v>173</v>
      </c>
      <c r="B36" s="169" t="s">
        <v>361</v>
      </c>
      <c r="C36" s="364">
        <v>3.06</v>
      </c>
      <c r="D36" s="169" t="s">
        <v>175</v>
      </c>
      <c r="E36" s="448"/>
      <c r="F36" s="441"/>
      <c r="G36" s="441"/>
      <c r="H36" s="449"/>
      <c r="I36" s="545"/>
    </row>
    <row r="37" spans="1:13">
      <c r="A37" s="168"/>
      <c r="B37" s="169"/>
      <c r="C37" s="169"/>
      <c r="D37" s="217"/>
      <c r="E37" s="170" t="s">
        <v>173</v>
      </c>
      <c r="F37" s="370">
        <v>3.1</v>
      </c>
      <c r="G37" s="169" t="s">
        <v>215</v>
      </c>
      <c r="H37" s="171" t="s">
        <v>175</v>
      </c>
      <c r="I37" s="545"/>
    </row>
    <row r="38" spans="1:13">
      <c r="A38" s="325"/>
      <c r="B38" s="326"/>
      <c r="C38" s="326"/>
      <c r="D38" s="327"/>
      <c r="E38" s="324" t="s">
        <v>193</v>
      </c>
      <c r="F38" s="370">
        <v>3.11</v>
      </c>
      <c r="G38" s="326" t="s">
        <v>2041</v>
      </c>
      <c r="H38" s="337" t="s">
        <v>203</v>
      </c>
      <c r="I38" s="545"/>
    </row>
    <row r="39" spans="1:13">
      <c r="A39" s="168"/>
      <c r="B39" s="169"/>
      <c r="C39" s="169"/>
      <c r="D39" s="217"/>
      <c r="E39" s="170" t="s">
        <v>175</v>
      </c>
      <c r="F39" s="370">
        <v>3.12</v>
      </c>
      <c r="G39" s="169" t="s">
        <v>365</v>
      </c>
      <c r="H39" s="171" t="s">
        <v>173</v>
      </c>
      <c r="I39" s="545"/>
    </row>
    <row r="40" spans="1:13">
      <c r="A40" s="168"/>
      <c r="B40" s="169"/>
      <c r="C40" s="169"/>
      <c r="D40" s="217"/>
      <c r="E40" s="170" t="s">
        <v>203</v>
      </c>
      <c r="F40" s="370">
        <v>3.13</v>
      </c>
      <c r="G40" s="169" t="s">
        <v>350</v>
      </c>
      <c r="H40" s="171" t="s">
        <v>173</v>
      </c>
      <c r="I40" s="545"/>
    </row>
    <row r="41" spans="1:13">
      <c r="A41" s="168"/>
      <c r="B41" s="169"/>
      <c r="C41" s="169"/>
      <c r="D41" s="217"/>
      <c r="E41" s="170" t="s">
        <v>200</v>
      </c>
      <c r="F41" s="370">
        <v>3.15</v>
      </c>
      <c r="G41" s="169" t="s">
        <v>350</v>
      </c>
      <c r="H41" s="171" t="s">
        <v>173</v>
      </c>
      <c r="I41" s="545"/>
    </row>
    <row r="42" spans="1:13" ht="16.5" thickBot="1">
      <c r="A42" s="186"/>
      <c r="B42" s="187"/>
      <c r="C42" s="187"/>
      <c r="D42" s="188"/>
      <c r="E42" s="180" t="s">
        <v>380</v>
      </c>
      <c r="F42" s="371">
        <v>3.16</v>
      </c>
      <c r="G42" s="180" t="s">
        <v>365</v>
      </c>
      <c r="H42" s="180" t="s">
        <v>173</v>
      </c>
      <c r="I42" s="546"/>
    </row>
    <row r="44" spans="1:13" ht="16.5" thickBot="1">
      <c r="A44" s="430" t="s">
        <v>1905</v>
      </c>
      <c r="B44" s="430"/>
      <c r="C44" s="430"/>
      <c r="D44" s="430"/>
      <c r="E44" s="430"/>
      <c r="F44" s="430"/>
      <c r="G44" s="430"/>
      <c r="H44" s="430"/>
      <c r="I44" s="430"/>
      <c r="J44" s="430"/>
      <c r="K44" s="430"/>
      <c r="L44" s="430"/>
      <c r="M44" s="430"/>
    </row>
    <row r="45" spans="1:13" ht="16.5" thickBot="1">
      <c r="A45" s="458" t="s">
        <v>731</v>
      </c>
      <c r="B45" s="459"/>
      <c r="C45" s="459"/>
      <c r="D45" s="459"/>
      <c r="E45" s="459"/>
      <c r="F45" s="459"/>
      <c r="G45" s="459"/>
      <c r="H45" s="460"/>
    </row>
    <row r="46" spans="1:13" ht="31.5">
      <c r="A46" s="470" t="s">
        <v>347</v>
      </c>
      <c r="B46" s="471"/>
      <c r="C46" s="471"/>
      <c r="D46" s="503"/>
      <c r="E46" s="472" t="s">
        <v>351</v>
      </c>
      <c r="F46" s="473"/>
      <c r="G46" s="473"/>
      <c r="H46" s="474"/>
      <c r="I46" s="167" t="s">
        <v>2040</v>
      </c>
    </row>
    <row r="47" spans="1:13" ht="75">
      <c r="A47" s="475" t="s">
        <v>371</v>
      </c>
      <c r="B47" s="476"/>
      <c r="C47" s="476"/>
      <c r="D47" s="476"/>
      <c r="E47" s="476" t="s">
        <v>371</v>
      </c>
      <c r="F47" s="476"/>
      <c r="G47" s="476"/>
      <c r="H47" s="478"/>
      <c r="I47" s="354" t="s">
        <v>1849</v>
      </c>
    </row>
    <row r="48" spans="1:13">
      <c r="A48" s="576" t="s">
        <v>1992</v>
      </c>
      <c r="B48" s="576"/>
      <c r="C48" s="576"/>
      <c r="D48" s="577"/>
      <c r="E48" s="175"/>
      <c r="F48" s="176"/>
      <c r="G48" s="176"/>
      <c r="H48" s="177"/>
      <c r="I48" s="578"/>
    </row>
    <row r="49" spans="1:9">
      <c r="A49" s="576" t="s">
        <v>1998</v>
      </c>
      <c r="B49" s="576"/>
      <c r="C49" s="576"/>
      <c r="D49" s="577"/>
      <c r="E49" s="175"/>
      <c r="F49" s="176"/>
      <c r="G49" s="176"/>
      <c r="H49" s="177"/>
      <c r="I49" s="579"/>
    </row>
    <row r="50" spans="1:9">
      <c r="A50" s="576" t="s">
        <v>1996</v>
      </c>
      <c r="B50" s="576"/>
      <c r="C50" s="576"/>
      <c r="D50" s="577"/>
      <c r="E50" s="175"/>
      <c r="F50" s="176"/>
      <c r="G50" s="176"/>
      <c r="H50" s="177"/>
      <c r="I50" s="579"/>
    </row>
    <row r="51" spans="1:9">
      <c r="A51" s="576" t="s">
        <v>382</v>
      </c>
      <c r="B51" s="576"/>
      <c r="C51" s="576"/>
      <c r="D51" s="577"/>
      <c r="E51" s="175"/>
      <c r="F51" s="176"/>
      <c r="G51" s="176"/>
      <c r="H51" s="177"/>
      <c r="I51" s="579"/>
    </row>
    <row r="52" spans="1:9">
      <c r="A52" s="576" t="s">
        <v>1992</v>
      </c>
      <c r="B52" s="576"/>
      <c r="C52" s="576"/>
      <c r="D52" s="577"/>
      <c r="E52" s="175"/>
      <c r="F52" s="176"/>
      <c r="G52" s="176"/>
      <c r="H52" s="177"/>
      <c r="I52" s="579"/>
    </row>
    <row r="53" spans="1:9">
      <c r="A53" s="576" t="s">
        <v>1994</v>
      </c>
      <c r="B53" s="576"/>
      <c r="C53" s="576"/>
      <c r="D53" s="577"/>
      <c r="E53" s="175"/>
      <c r="F53" s="176"/>
      <c r="G53" s="176"/>
      <c r="H53" s="177"/>
      <c r="I53" s="579"/>
    </row>
    <row r="54" spans="1:9">
      <c r="A54" s="576" t="s">
        <v>383</v>
      </c>
      <c r="B54" s="576"/>
      <c r="C54" s="576"/>
      <c r="D54" s="577"/>
      <c r="E54" s="175"/>
      <c r="F54" s="176"/>
      <c r="G54" s="176"/>
      <c r="H54" s="177"/>
      <c r="I54" s="579"/>
    </row>
    <row r="55" spans="1:9">
      <c r="A55" s="576" t="s">
        <v>150</v>
      </c>
      <c r="B55" s="576"/>
      <c r="C55" s="576"/>
      <c r="D55" s="577"/>
      <c r="E55" s="175"/>
      <c r="F55" s="176"/>
      <c r="G55" s="176"/>
      <c r="H55" s="177"/>
      <c r="I55" s="579"/>
    </row>
    <row r="56" spans="1:9">
      <c r="A56" s="576" t="s">
        <v>384</v>
      </c>
      <c r="B56" s="576"/>
      <c r="C56" s="576"/>
      <c r="D56" s="577"/>
      <c r="E56" s="175"/>
      <c r="F56" s="176"/>
      <c r="G56" s="176"/>
      <c r="H56" s="177"/>
      <c r="I56" s="579"/>
    </row>
    <row r="57" spans="1:9">
      <c r="A57" s="576" t="s">
        <v>1992</v>
      </c>
      <c r="B57" s="576"/>
      <c r="C57" s="576"/>
      <c r="D57" s="577"/>
      <c r="E57" s="175"/>
      <c r="F57" s="176"/>
      <c r="G57" s="176"/>
      <c r="H57" s="177"/>
      <c r="I57" s="579"/>
    </row>
    <row r="58" spans="1:9">
      <c r="A58" s="504"/>
      <c r="B58" s="505"/>
      <c r="C58" s="505"/>
      <c r="D58" s="508"/>
      <c r="E58" s="576" t="s">
        <v>1992</v>
      </c>
      <c r="F58" s="576"/>
      <c r="G58" s="576"/>
      <c r="H58" s="577"/>
      <c r="I58" s="579"/>
    </row>
    <row r="59" spans="1:9">
      <c r="A59" s="504"/>
      <c r="B59" s="505"/>
      <c r="C59" s="505"/>
      <c r="D59" s="508"/>
      <c r="E59" s="576" t="s">
        <v>1994</v>
      </c>
      <c r="F59" s="576"/>
      <c r="G59" s="576"/>
      <c r="H59" s="577"/>
      <c r="I59" s="579"/>
    </row>
    <row r="60" spans="1:9">
      <c r="A60" s="575"/>
      <c r="B60" s="505"/>
      <c r="C60" s="505"/>
      <c r="D60" s="508"/>
      <c r="E60" s="576" t="s">
        <v>1992</v>
      </c>
      <c r="F60" s="576"/>
      <c r="G60" s="576"/>
      <c r="H60" s="577"/>
      <c r="I60" s="579"/>
    </row>
    <row r="61" spans="1:9">
      <c r="A61" s="504"/>
      <c r="B61" s="505"/>
      <c r="C61" s="505"/>
      <c r="D61" s="508"/>
      <c r="E61" s="576" t="s">
        <v>382</v>
      </c>
      <c r="F61" s="576"/>
      <c r="G61" s="576"/>
      <c r="H61" s="577"/>
      <c r="I61" s="579"/>
    </row>
    <row r="62" spans="1:9">
      <c r="A62" s="575"/>
      <c r="B62" s="505"/>
      <c r="C62" s="505"/>
      <c r="D62" s="508"/>
      <c r="E62" s="576" t="s">
        <v>2001</v>
      </c>
      <c r="F62" s="576"/>
      <c r="G62" s="576"/>
      <c r="H62" s="577"/>
      <c r="I62" s="579"/>
    </row>
    <row r="63" spans="1:9">
      <c r="A63" s="504"/>
      <c r="B63" s="505"/>
      <c r="C63" s="505"/>
      <c r="D63" s="508"/>
      <c r="E63" s="576" t="s">
        <v>1992</v>
      </c>
      <c r="F63" s="576"/>
      <c r="G63" s="576"/>
      <c r="H63" s="577"/>
      <c r="I63" s="579"/>
    </row>
    <row r="64" spans="1:9">
      <c r="A64" s="575"/>
      <c r="B64" s="505"/>
      <c r="C64" s="505"/>
      <c r="D64" s="508"/>
      <c r="E64" s="576" t="s">
        <v>1992</v>
      </c>
      <c r="F64" s="576"/>
      <c r="G64" s="576"/>
      <c r="H64" s="577"/>
      <c r="I64" s="579"/>
    </row>
    <row r="65" spans="1:9">
      <c r="A65" s="504"/>
      <c r="B65" s="505"/>
      <c r="C65" s="505"/>
      <c r="D65" s="508"/>
      <c r="E65" s="576" t="s">
        <v>1994</v>
      </c>
      <c r="F65" s="576"/>
      <c r="G65" s="576"/>
      <c r="H65" s="577"/>
      <c r="I65" s="579"/>
    </row>
    <row r="66" spans="1:9">
      <c r="A66" s="504"/>
      <c r="B66" s="505"/>
      <c r="C66" s="505"/>
      <c r="D66" s="508"/>
      <c r="E66" s="576" t="s">
        <v>383</v>
      </c>
      <c r="F66" s="576"/>
      <c r="G66" s="576"/>
      <c r="H66" s="577"/>
      <c r="I66" s="579"/>
    </row>
    <row r="67" spans="1:9">
      <c r="A67" s="575"/>
      <c r="B67" s="505"/>
      <c r="C67" s="505"/>
      <c r="D67" s="508"/>
      <c r="E67" s="576" t="s">
        <v>2001</v>
      </c>
      <c r="F67" s="576"/>
      <c r="G67" s="576"/>
      <c r="H67" s="577"/>
      <c r="I67" s="579"/>
    </row>
    <row r="68" spans="1:9">
      <c r="A68" s="504"/>
      <c r="B68" s="505"/>
      <c r="C68" s="505"/>
      <c r="D68" s="508"/>
      <c r="E68" s="576" t="s">
        <v>384</v>
      </c>
      <c r="F68" s="576"/>
      <c r="G68" s="576"/>
      <c r="H68" s="577"/>
      <c r="I68" s="579"/>
    </row>
    <row r="69" spans="1:9">
      <c r="A69" s="504"/>
      <c r="B69" s="505"/>
      <c r="C69" s="505"/>
      <c r="D69" s="508"/>
      <c r="E69" s="576" t="s">
        <v>2001</v>
      </c>
      <c r="F69" s="576"/>
      <c r="G69" s="576"/>
      <c r="H69" s="577"/>
      <c r="I69" s="579"/>
    </row>
    <row r="70" spans="1:9">
      <c r="A70" s="504"/>
      <c r="B70" s="505"/>
      <c r="C70" s="505"/>
      <c r="D70" s="508"/>
      <c r="E70" s="576" t="s">
        <v>385</v>
      </c>
      <c r="F70" s="576"/>
      <c r="G70" s="576"/>
      <c r="H70" s="577"/>
      <c r="I70" s="579"/>
    </row>
    <row r="71" spans="1:9">
      <c r="A71" s="504"/>
      <c r="B71" s="505"/>
      <c r="C71" s="505"/>
      <c r="D71" s="508"/>
      <c r="E71" s="576" t="s">
        <v>150</v>
      </c>
      <c r="F71" s="576"/>
      <c r="G71" s="576"/>
      <c r="H71" s="577"/>
      <c r="I71" s="579"/>
    </row>
    <row r="72" spans="1:9">
      <c r="A72" s="504"/>
      <c r="B72" s="505"/>
      <c r="C72" s="505"/>
      <c r="D72" s="508"/>
      <c r="E72" s="576" t="s">
        <v>386</v>
      </c>
      <c r="F72" s="576"/>
      <c r="G72" s="576"/>
      <c r="H72" s="577"/>
      <c r="I72" s="579"/>
    </row>
    <row r="73" spans="1:9">
      <c r="A73" s="504"/>
      <c r="B73" s="505"/>
      <c r="C73" s="505"/>
      <c r="D73" s="508"/>
      <c r="E73" s="576" t="s">
        <v>1997</v>
      </c>
      <c r="F73" s="576"/>
      <c r="G73" s="576"/>
      <c r="H73" s="577"/>
      <c r="I73" s="579"/>
    </row>
    <row r="74" spans="1:9">
      <c r="A74" s="575"/>
      <c r="B74" s="505"/>
      <c r="C74" s="505"/>
      <c r="D74" s="508"/>
      <c r="E74" s="576" t="s">
        <v>387</v>
      </c>
      <c r="F74" s="576"/>
      <c r="G74" s="576"/>
      <c r="H74" s="577"/>
      <c r="I74" s="579"/>
    </row>
    <row r="75" spans="1:9" ht="16.5" thickBot="1">
      <c r="A75" s="491"/>
      <c r="B75" s="492"/>
      <c r="C75" s="492"/>
      <c r="D75" s="493"/>
      <c r="E75" s="491" t="s">
        <v>1992</v>
      </c>
      <c r="F75" s="492"/>
      <c r="G75" s="492"/>
      <c r="H75" s="493"/>
      <c r="I75" s="580"/>
    </row>
  </sheetData>
  <sheetProtection algorithmName="SHA-512" hashValue="6FkEoINMerWAxLuJBiraecNmDNUYr+GropNAo6tpi41YmxPfLJvVkK1zXM8C6gQBFDY+nJCqbxCsZwDPTCy8lg==" saltValue="TXD0SwSv7119tt1COMMwiQ==" spinCount="100000" sheet="1" objects="1" scenarios="1"/>
  <mergeCells count="79">
    <mergeCell ref="A44:M44"/>
    <mergeCell ref="I48:I75"/>
    <mergeCell ref="A75:D75"/>
    <mergeCell ref="E64:H64"/>
    <mergeCell ref="E65:H65"/>
    <mergeCell ref="E66:H66"/>
    <mergeCell ref="E67:H67"/>
    <mergeCell ref="E68:H68"/>
    <mergeCell ref="E59:H59"/>
    <mergeCell ref="E60:H60"/>
    <mergeCell ref="E61:H61"/>
    <mergeCell ref="E62:H62"/>
    <mergeCell ref="E63:H63"/>
    <mergeCell ref="A58:D58"/>
    <mergeCell ref="A48:D48"/>
    <mergeCell ref="E13:H13"/>
    <mergeCell ref="E14:H14"/>
    <mergeCell ref="E15:H15"/>
    <mergeCell ref="E36:H36"/>
    <mergeCell ref="A30:M30"/>
    <mergeCell ref="A31:H31"/>
    <mergeCell ref="A32:D32"/>
    <mergeCell ref="E32:H32"/>
    <mergeCell ref="E34:H34"/>
    <mergeCell ref="E35:H35"/>
    <mergeCell ref="I34:I42"/>
    <mergeCell ref="E58:H58"/>
    <mergeCell ref="A65:D65"/>
    <mergeCell ref="A62:D62"/>
    <mergeCell ref="A63:D63"/>
    <mergeCell ref="A64:D64"/>
    <mergeCell ref="E73:H73"/>
    <mergeCell ref="A71:D71"/>
    <mergeCell ref="A68:D68"/>
    <mergeCell ref="A69:D69"/>
    <mergeCell ref="A70:D70"/>
    <mergeCell ref="A66:D66"/>
    <mergeCell ref="E69:H69"/>
    <mergeCell ref="E70:H70"/>
    <mergeCell ref="E71:H71"/>
    <mergeCell ref="E72:H72"/>
    <mergeCell ref="A67:D67"/>
    <mergeCell ref="E75:H75"/>
    <mergeCell ref="A8:M8"/>
    <mergeCell ref="A9:H9"/>
    <mergeCell ref="A10:D10"/>
    <mergeCell ref="E10:H10"/>
    <mergeCell ref="E12:H12"/>
    <mergeCell ref="I12:I28"/>
    <mergeCell ref="A61:D61"/>
    <mergeCell ref="A49:D49"/>
    <mergeCell ref="E46:H46"/>
    <mergeCell ref="A53:D53"/>
    <mergeCell ref="A50:D50"/>
    <mergeCell ref="A51:D51"/>
    <mergeCell ref="A52:D52"/>
    <mergeCell ref="A54:D54"/>
    <mergeCell ref="A72:D72"/>
    <mergeCell ref="A1:J1"/>
    <mergeCell ref="A5:I5"/>
    <mergeCell ref="A6:M6"/>
    <mergeCell ref="N6:Q6"/>
    <mergeCell ref="A74:D74"/>
    <mergeCell ref="A45:H45"/>
    <mergeCell ref="A46:D46"/>
    <mergeCell ref="A47:D47"/>
    <mergeCell ref="E47:H47"/>
    <mergeCell ref="A55:D55"/>
    <mergeCell ref="A60:D60"/>
    <mergeCell ref="A59:D59"/>
    <mergeCell ref="A56:D56"/>
    <mergeCell ref="A57:D57"/>
    <mergeCell ref="E74:H74"/>
    <mergeCell ref="A73:D73"/>
    <mergeCell ref="X6:AA6"/>
    <mergeCell ref="AH6:AK6"/>
    <mergeCell ref="AR6:AU6"/>
    <mergeCell ref="BB6:BE6"/>
    <mergeCell ref="BL6:BO6"/>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9"/>
  <sheetViews>
    <sheetView zoomScale="85" zoomScaleNormal="85" workbookViewId="0">
      <selection activeCell="C6" activeCellId="3" sqref="I6:I9 G6:G9 E6:E9 C6:C9"/>
    </sheetView>
  </sheetViews>
  <sheetFormatPr defaultRowHeight="16.5"/>
  <cols>
    <col min="1" max="1" width="21.140625" style="20" bestFit="1" customWidth="1"/>
    <col min="2" max="2" width="32.5703125" style="20" bestFit="1" customWidth="1"/>
    <col min="3" max="3" width="15.42578125" style="20" bestFit="1" customWidth="1"/>
    <col min="4" max="4" width="36.85546875" style="20" bestFit="1" customWidth="1"/>
    <col min="5" max="5" width="15.42578125" style="20" bestFit="1" customWidth="1"/>
    <col min="6" max="6" width="25.7109375" style="20" bestFit="1" customWidth="1"/>
    <col min="7" max="7" width="15.42578125" style="20" bestFit="1" customWidth="1"/>
    <col min="8" max="8" width="32" style="20" bestFit="1" customWidth="1"/>
    <col min="9" max="9" width="15.42578125" style="20" bestFit="1" customWidth="1"/>
    <col min="10" max="16384" width="9.140625" style="20"/>
  </cols>
  <sheetData>
    <row r="1" spans="1:12" ht="18">
      <c r="A1" s="427" t="s">
        <v>934</v>
      </c>
      <c r="B1" s="427"/>
      <c r="C1" s="427"/>
      <c r="D1" s="427"/>
      <c r="E1" s="427"/>
      <c r="F1" s="427"/>
      <c r="G1" s="427"/>
      <c r="H1" s="427"/>
      <c r="I1" s="427"/>
    </row>
    <row r="2" spans="1:12" s="27" customFormat="1" ht="15.75">
      <c r="A2" s="430" t="s">
        <v>565</v>
      </c>
      <c r="B2" s="430"/>
      <c r="C2" s="430"/>
      <c r="D2" s="430"/>
      <c r="E2" s="430"/>
      <c r="F2" s="430"/>
      <c r="G2" s="430"/>
      <c r="H2" s="430"/>
      <c r="I2" s="430"/>
      <c r="J2" s="430"/>
      <c r="K2" s="430"/>
      <c r="L2" s="430"/>
    </row>
    <row r="3" spans="1:12">
      <c r="A3" s="30"/>
      <c r="B3" s="30"/>
      <c r="C3" s="30"/>
      <c r="D3" s="30"/>
      <c r="E3" s="30"/>
      <c r="F3" s="30"/>
      <c r="G3" s="30"/>
      <c r="H3" s="30"/>
      <c r="I3" s="30"/>
      <c r="J3" s="30"/>
      <c r="K3" s="30"/>
      <c r="L3" s="30"/>
    </row>
    <row r="4" spans="1:12" s="27" customFormat="1" ht="15.75">
      <c r="A4" s="21"/>
      <c r="B4" s="428" t="s">
        <v>776</v>
      </c>
      <c r="C4" s="429"/>
      <c r="D4" s="428" t="s">
        <v>733</v>
      </c>
      <c r="E4" s="429"/>
      <c r="F4" s="428" t="s">
        <v>734</v>
      </c>
      <c r="G4" s="429"/>
      <c r="H4" s="428" t="s">
        <v>735</v>
      </c>
      <c r="I4" s="429"/>
    </row>
    <row r="5" spans="1:12" s="27" customFormat="1" ht="99.75">
      <c r="A5" s="22" t="s">
        <v>5</v>
      </c>
      <c r="B5" s="23" t="s">
        <v>6</v>
      </c>
      <c r="C5" s="581" t="s">
        <v>2202</v>
      </c>
      <c r="D5" s="23" t="s">
        <v>6</v>
      </c>
      <c r="E5" s="581" t="s">
        <v>2202</v>
      </c>
      <c r="F5" s="23" t="s">
        <v>6</v>
      </c>
      <c r="G5" s="581" t="s">
        <v>2202</v>
      </c>
      <c r="H5" s="23" t="s">
        <v>6</v>
      </c>
      <c r="I5" s="581" t="s">
        <v>2202</v>
      </c>
    </row>
    <row r="6" spans="1:12" s="42" customFormat="1" ht="15.75">
      <c r="A6" s="149" t="s">
        <v>1</v>
      </c>
      <c r="B6" s="38" t="s">
        <v>151</v>
      </c>
      <c r="C6" s="519"/>
      <c r="D6" s="38" t="s">
        <v>152</v>
      </c>
      <c r="E6" s="519"/>
      <c r="F6" s="38" t="s">
        <v>11</v>
      </c>
      <c r="G6" s="519"/>
      <c r="H6" s="38" t="s">
        <v>12</v>
      </c>
      <c r="I6" s="519"/>
    </row>
    <row r="7" spans="1:12" s="27" customFormat="1" ht="15.75">
      <c r="A7" s="147" t="s">
        <v>2</v>
      </c>
      <c r="B7" s="26" t="s">
        <v>7</v>
      </c>
      <c r="C7" s="520"/>
      <c r="D7" s="26" t="s">
        <v>1387</v>
      </c>
      <c r="E7" s="520"/>
      <c r="F7" s="26" t="s">
        <v>14</v>
      </c>
      <c r="G7" s="520"/>
      <c r="H7" s="26" t="s">
        <v>13</v>
      </c>
      <c r="I7" s="520"/>
    </row>
    <row r="8" spans="1:12" s="27" customFormat="1" ht="15.75">
      <c r="A8" s="147" t="s">
        <v>4</v>
      </c>
      <c r="B8" s="26" t="s">
        <v>947</v>
      </c>
      <c r="C8" s="520"/>
      <c r="D8" s="26" t="s">
        <v>1818</v>
      </c>
      <c r="E8" s="520"/>
      <c r="F8" s="26" t="s">
        <v>1819</v>
      </c>
      <c r="G8" s="520"/>
      <c r="H8" s="26" t="s">
        <v>946</v>
      </c>
      <c r="I8" s="520"/>
    </row>
    <row r="9" spans="1:12" s="27" customFormat="1" ht="15.75">
      <c r="A9" s="147" t="s">
        <v>3</v>
      </c>
      <c r="B9" s="26" t="s">
        <v>8</v>
      </c>
      <c r="C9" s="521"/>
      <c r="D9" s="26" t="s">
        <v>10</v>
      </c>
      <c r="E9" s="521"/>
      <c r="F9" s="26" t="s">
        <v>10</v>
      </c>
      <c r="G9" s="521"/>
      <c r="H9" s="26" t="s">
        <v>1227</v>
      </c>
      <c r="I9" s="521"/>
    </row>
  </sheetData>
  <sheetProtection algorithmName="SHA-512" hashValue="UoUQJ4Cg9o4A0hWOi+BXQWjXaeTZ17SiF31FUh3Sf8U55guCujg3MX+8OZUEpB2YbTjtg7tHUlMD5iz9856W1A==" saltValue="3nkKrQS6mCqfAvG8CAwS0g==" spinCount="100000" sheet="1" objects="1" scenarios="1"/>
  <protectedRanges>
    <protectedRange sqref="C5" name="Range1"/>
    <protectedRange sqref="E5" name="Range1_1"/>
    <protectedRange sqref="G5" name="Range1_2"/>
    <protectedRange sqref="I5" name="Range1_3"/>
  </protectedRanges>
  <mergeCells count="10">
    <mergeCell ref="C6:C9"/>
    <mergeCell ref="E6:E9"/>
    <mergeCell ref="G6:G9"/>
    <mergeCell ref="I6:I9"/>
    <mergeCell ref="A1:I1"/>
    <mergeCell ref="B4:C4"/>
    <mergeCell ref="D4:E4"/>
    <mergeCell ref="F4:G4"/>
    <mergeCell ref="H4:I4"/>
    <mergeCell ref="A2:L2"/>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46"/>
  <sheetViews>
    <sheetView zoomScale="85" zoomScaleNormal="85" workbookViewId="0">
      <pane xSplit="1" ySplit="5" topLeftCell="B6" activePane="bottomRight" state="frozen"/>
      <selection activeCell="I29" sqref="I29"/>
      <selection pane="topRight" activeCell="I29" sqref="I29"/>
      <selection pane="bottomLeft" activeCell="I29" sqref="I29"/>
      <selection pane="bottomRight" activeCell="C6" sqref="C6:C26"/>
    </sheetView>
  </sheetViews>
  <sheetFormatPr defaultRowHeight="16.5"/>
  <cols>
    <col min="1" max="1" width="30.7109375" style="20" bestFit="1" customWidth="1"/>
    <col min="2" max="2" width="48" style="20" bestFit="1" customWidth="1"/>
    <col min="3" max="3" width="11.140625" style="20" bestFit="1" customWidth="1"/>
    <col min="4" max="4" width="37.7109375" style="20" bestFit="1" customWidth="1"/>
    <col min="5" max="5" width="11.140625" style="20" bestFit="1" customWidth="1"/>
    <col min="6" max="6" width="46.7109375" style="20" customWidth="1"/>
    <col min="7" max="7" width="11.140625" style="20" bestFit="1" customWidth="1"/>
    <col min="8" max="8" width="48.28515625" style="20" bestFit="1" customWidth="1"/>
    <col min="9" max="9" width="11.140625" style="20" bestFit="1" customWidth="1"/>
    <col min="10" max="10" width="54.85546875" style="20" bestFit="1" customWidth="1"/>
    <col min="11" max="11" width="11.140625" style="20" bestFit="1" customWidth="1"/>
    <col min="12" max="12" width="43.85546875" style="20" bestFit="1" customWidth="1"/>
    <col min="13" max="13" width="11.140625" style="20" bestFit="1" customWidth="1"/>
    <col min="14" max="14" width="43.85546875" style="20" bestFit="1" customWidth="1"/>
    <col min="15" max="15" width="11.140625" style="20" bestFit="1" customWidth="1"/>
    <col min="16" max="16" width="43.85546875" style="20" bestFit="1" customWidth="1"/>
    <col min="17" max="17" width="11.140625" style="20" bestFit="1" customWidth="1"/>
    <col min="18" max="18" width="43.85546875" style="20" bestFit="1" customWidth="1"/>
    <col min="19" max="19" width="11.140625" style="20" bestFit="1" customWidth="1"/>
    <col min="20" max="20" width="43.85546875" style="20" bestFit="1" customWidth="1"/>
    <col min="21" max="21" width="11.140625" style="20" bestFit="1" customWidth="1"/>
    <col min="22" max="22" width="43.85546875" style="20" bestFit="1" customWidth="1"/>
    <col min="23" max="23" width="11.140625" style="20" bestFit="1" customWidth="1"/>
    <col min="24" max="24" width="40.7109375" style="20" customWidth="1"/>
    <col min="25" max="25" width="11.140625" style="20" bestFit="1" customWidth="1"/>
    <col min="26" max="26" width="49.5703125" style="20" bestFit="1" customWidth="1"/>
    <col min="27" max="27" width="11.140625" style="20" bestFit="1" customWidth="1"/>
    <col min="28" max="28" width="37.7109375" style="300" bestFit="1" customWidth="1"/>
    <col min="29" max="29" width="11.140625" style="300" bestFit="1" customWidth="1"/>
    <col min="30" max="30" width="37.7109375" style="300" bestFit="1" customWidth="1"/>
    <col min="31" max="31" width="11.140625" style="300" bestFit="1" customWidth="1"/>
    <col min="32" max="32" width="37.7109375" style="300" bestFit="1" customWidth="1"/>
    <col min="33" max="33" width="11.140625" style="300" bestFit="1" customWidth="1"/>
    <col min="34" max="34" width="37.7109375" style="300" bestFit="1" customWidth="1"/>
    <col min="35" max="35" width="11.140625" style="300" bestFit="1" customWidth="1"/>
    <col min="36" max="36" width="37.7109375" style="300" bestFit="1" customWidth="1"/>
    <col min="37" max="37" width="11.140625" style="300" bestFit="1" customWidth="1"/>
    <col min="38" max="38" width="37.7109375" style="300" bestFit="1" customWidth="1"/>
    <col min="39" max="39" width="11.140625" style="300" bestFit="1" customWidth="1"/>
    <col min="40" max="40" width="37.7109375" style="300" bestFit="1" customWidth="1"/>
    <col min="41" max="41" width="11.140625" style="300" bestFit="1" customWidth="1"/>
    <col min="42" max="42" width="37.7109375" style="300" bestFit="1" customWidth="1"/>
    <col min="43" max="43" width="11.140625" style="300" bestFit="1" customWidth="1"/>
    <col min="44" max="44" width="37.7109375" style="300" bestFit="1" customWidth="1"/>
    <col min="45" max="45" width="11.140625" style="300" bestFit="1" customWidth="1"/>
    <col min="46" max="46" width="37.7109375" style="300" bestFit="1" customWidth="1"/>
    <col min="47" max="47" width="11.140625" style="300" bestFit="1" customWidth="1"/>
    <col min="48" max="48" width="37.7109375" style="300" bestFit="1" customWidth="1"/>
    <col min="49" max="49" width="11.140625" style="300" bestFit="1" customWidth="1"/>
    <col min="50" max="16384" width="9.140625" style="20"/>
  </cols>
  <sheetData>
    <row r="1" spans="1:49" ht="18">
      <c r="A1" s="427" t="s">
        <v>933</v>
      </c>
      <c r="B1" s="427"/>
      <c r="C1" s="427"/>
      <c r="D1" s="427"/>
      <c r="E1" s="427"/>
      <c r="F1" s="427"/>
      <c r="G1" s="427"/>
      <c r="H1" s="427"/>
      <c r="I1" s="427"/>
      <c r="J1" s="427"/>
    </row>
    <row r="2" spans="1:49" s="27" customFormat="1" ht="15.75">
      <c r="A2" s="430" t="s">
        <v>565</v>
      </c>
      <c r="B2" s="430"/>
      <c r="C2" s="430"/>
      <c r="D2" s="430"/>
      <c r="E2" s="430"/>
      <c r="F2" s="430"/>
      <c r="G2" s="430"/>
      <c r="H2" s="430"/>
      <c r="I2" s="430"/>
      <c r="J2" s="430"/>
      <c r="K2" s="430"/>
      <c r="L2" s="430"/>
      <c r="M2" s="430"/>
      <c r="N2" s="286"/>
      <c r="O2" s="286"/>
      <c r="P2" s="286"/>
      <c r="Q2" s="286"/>
      <c r="R2" s="286"/>
      <c r="S2" s="286"/>
      <c r="T2" s="286"/>
      <c r="U2" s="286"/>
      <c r="V2" s="286"/>
      <c r="W2" s="286"/>
      <c r="AB2" s="301"/>
      <c r="AC2" s="301"/>
      <c r="AD2" s="301"/>
      <c r="AE2" s="301"/>
      <c r="AF2" s="301"/>
      <c r="AG2" s="301"/>
      <c r="AH2" s="301"/>
      <c r="AI2" s="301"/>
      <c r="AJ2" s="301"/>
      <c r="AK2" s="301"/>
      <c r="AL2" s="301"/>
      <c r="AM2" s="301"/>
      <c r="AN2" s="301"/>
      <c r="AO2" s="301"/>
      <c r="AP2" s="301"/>
      <c r="AQ2" s="301"/>
      <c r="AR2" s="301"/>
      <c r="AS2" s="301"/>
      <c r="AT2" s="301"/>
      <c r="AU2" s="301"/>
      <c r="AV2" s="301"/>
      <c r="AW2" s="301"/>
    </row>
    <row r="4" spans="1:49" s="27" customFormat="1" ht="15.75">
      <c r="A4" s="21"/>
      <c r="B4" s="431" t="s">
        <v>736</v>
      </c>
      <c r="C4" s="432"/>
      <c r="D4" s="428" t="s">
        <v>737</v>
      </c>
      <c r="E4" s="429"/>
      <c r="F4" s="428" t="s">
        <v>738</v>
      </c>
      <c r="G4" s="429"/>
      <c r="H4" s="431" t="s">
        <v>739</v>
      </c>
      <c r="I4" s="432"/>
      <c r="J4" s="428" t="s">
        <v>740</v>
      </c>
      <c r="K4" s="429"/>
      <c r="L4" s="428" t="s">
        <v>741</v>
      </c>
      <c r="M4" s="429"/>
      <c r="N4" s="428" t="s">
        <v>1435</v>
      </c>
      <c r="O4" s="429"/>
      <c r="P4" s="428" t="s">
        <v>1443</v>
      </c>
      <c r="Q4" s="429"/>
      <c r="R4" s="428" t="s">
        <v>1452</v>
      </c>
      <c r="S4" s="429"/>
      <c r="T4" s="428" t="s">
        <v>1459</v>
      </c>
      <c r="U4" s="429"/>
      <c r="V4" s="428" t="s">
        <v>1468</v>
      </c>
      <c r="W4" s="429"/>
      <c r="X4" s="428" t="s">
        <v>1475</v>
      </c>
      <c r="Y4" s="429"/>
      <c r="Z4" s="428" t="s">
        <v>742</v>
      </c>
      <c r="AA4" s="429"/>
      <c r="AB4" s="431" t="s">
        <v>1490</v>
      </c>
      <c r="AC4" s="432"/>
      <c r="AD4" s="431" t="s">
        <v>1825</v>
      </c>
      <c r="AE4" s="432"/>
      <c r="AF4" s="431" t="s">
        <v>1826</v>
      </c>
      <c r="AG4" s="432"/>
      <c r="AH4" s="431" t="s">
        <v>1827</v>
      </c>
      <c r="AI4" s="432"/>
      <c r="AJ4" s="431" t="s">
        <v>1828</v>
      </c>
      <c r="AK4" s="432"/>
      <c r="AL4" s="431" t="s">
        <v>1829</v>
      </c>
      <c r="AM4" s="432"/>
      <c r="AN4" s="431" t="s">
        <v>1830</v>
      </c>
      <c r="AO4" s="432"/>
      <c r="AP4" s="431" t="s">
        <v>1831</v>
      </c>
      <c r="AQ4" s="432"/>
      <c r="AR4" s="431" t="s">
        <v>1832</v>
      </c>
      <c r="AS4" s="432"/>
      <c r="AT4" s="431" t="s">
        <v>1833</v>
      </c>
      <c r="AU4" s="432"/>
      <c r="AV4" s="431" t="s">
        <v>1820</v>
      </c>
      <c r="AW4" s="432"/>
    </row>
    <row r="5" spans="1:49" s="27" customFormat="1" ht="128.25">
      <c r="A5" s="22" t="s">
        <v>5</v>
      </c>
      <c r="B5" s="23" t="s">
        <v>6</v>
      </c>
      <c r="C5" s="581" t="s">
        <v>2202</v>
      </c>
      <c r="D5" s="23" t="s">
        <v>6</v>
      </c>
      <c r="E5" s="581" t="s">
        <v>2202</v>
      </c>
      <c r="F5" s="23" t="s">
        <v>6</v>
      </c>
      <c r="G5" s="581" t="s">
        <v>2202</v>
      </c>
      <c r="H5" s="23" t="s">
        <v>6</v>
      </c>
      <c r="I5" s="581" t="s">
        <v>2202</v>
      </c>
      <c r="J5" s="23" t="s">
        <v>6</v>
      </c>
      <c r="K5" s="581" t="s">
        <v>2202</v>
      </c>
      <c r="L5" s="23" t="s">
        <v>6</v>
      </c>
      <c r="M5" s="581" t="s">
        <v>2202</v>
      </c>
      <c r="N5" s="287" t="s">
        <v>6</v>
      </c>
      <c r="O5" s="581" t="s">
        <v>2202</v>
      </c>
      <c r="P5" s="287" t="s">
        <v>6</v>
      </c>
      <c r="Q5" s="581" t="s">
        <v>2202</v>
      </c>
      <c r="R5" s="287" t="s">
        <v>6</v>
      </c>
      <c r="S5" s="581" t="s">
        <v>2202</v>
      </c>
      <c r="T5" s="287" t="s">
        <v>6</v>
      </c>
      <c r="U5" s="581" t="s">
        <v>2202</v>
      </c>
      <c r="V5" s="287" t="s">
        <v>6</v>
      </c>
      <c r="W5" s="581" t="s">
        <v>2202</v>
      </c>
      <c r="X5" s="23" t="s">
        <v>6</v>
      </c>
      <c r="Y5" s="581" t="s">
        <v>2202</v>
      </c>
      <c r="Z5" s="293" t="s">
        <v>6</v>
      </c>
      <c r="AA5" s="581" t="s">
        <v>2202</v>
      </c>
      <c r="AB5" s="302" t="s">
        <v>6</v>
      </c>
      <c r="AC5" s="581" t="s">
        <v>2202</v>
      </c>
      <c r="AD5" s="302" t="s">
        <v>6</v>
      </c>
      <c r="AE5" s="581" t="s">
        <v>2202</v>
      </c>
      <c r="AF5" s="302" t="s">
        <v>6</v>
      </c>
      <c r="AG5" s="581" t="s">
        <v>2202</v>
      </c>
      <c r="AH5" s="302" t="s">
        <v>6</v>
      </c>
      <c r="AI5" s="581" t="s">
        <v>2202</v>
      </c>
      <c r="AJ5" s="302" t="s">
        <v>6</v>
      </c>
      <c r="AK5" s="581" t="s">
        <v>2202</v>
      </c>
      <c r="AL5" s="302" t="s">
        <v>6</v>
      </c>
      <c r="AM5" s="581" t="s">
        <v>2202</v>
      </c>
      <c r="AN5" s="302" t="s">
        <v>6</v>
      </c>
      <c r="AO5" s="581" t="s">
        <v>2202</v>
      </c>
      <c r="AP5" s="302" t="s">
        <v>6</v>
      </c>
      <c r="AQ5" s="581" t="s">
        <v>2202</v>
      </c>
      <c r="AR5" s="302" t="s">
        <v>6</v>
      </c>
      <c r="AS5" s="581" t="s">
        <v>2202</v>
      </c>
      <c r="AT5" s="302" t="s">
        <v>6</v>
      </c>
      <c r="AU5" s="581" t="s">
        <v>2202</v>
      </c>
      <c r="AV5" s="302" t="s">
        <v>6</v>
      </c>
      <c r="AW5" s="581" t="s">
        <v>2202</v>
      </c>
    </row>
    <row r="6" spans="1:49" s="42" customFormat="1" ht="15.75">
      <c r="A6" s="36" t="s">
        <v>15</v>
      </c>
      <c r="B6" s="289" t="s">
        <v>156</v>
      </c>
      <c r="C6" s="519"/>
      <c r="D6" s="289" t="s">
        <v>1403</v>
      </c>
      <c r="E6" s="519"/>
      <c r="F6" s="289" t="s">
        <v>1407</v>
      </c>
      <c r="G6" s="519"/>
      <c r="H6" s="289" t="s">
        <v>1414</v>
      </c>
      <c r="I6" s="519"/>
      <c r="J6" s="289" t="s">
        <v>1422</v>
      </c>
      <c r="K6" s="519"/>
      <c r="L6" s="38" t="s">
        <v>1429</v>
      </c>
      <c r="M6" s="519"/>
      <c r="N6" s="38" t="s">
        <v>1436</v>
      </c>
      <c r="O6" s="519"/>
      <c r="P6" s="38" t="s">
        <v>1444</v>
      </c>
      <c r="Q6" s="519"/>
      <c r="R6" s="38" t="s">
        <v>1453</v>
      </c>
      <c r="S6" s="519"/>
      <c r="T6" s="38" t="s">
        <v>1460</v>
      </c>
      <c r="U6" s="519"/>
      <c r="V6" s="38" t="s">
        <v>1469</v>
      </c>
      <c r="W6" s="519"/>
      <c r="X6" s="289" t="s">
        <v>1476</v>
      </c>
      <c r="Y6" s="519"/>
      <c r="Z6" s="38" t="s">
        <v>1481</v>
      </c>
      <c r="AA6" s="519"/>
      <c r="AB6" s="289" t="s">
        <v>1491</v>
      </c>
      <c r="AC6" s="519"/>
      <c r="AD6" s="289" t="s">
        <v>1545</v>
      </c>
      <c r="AE6" s="519"/>
      <c r="AF6" s="289" t="s">
        <v>1546</v>
      </c>
      <c r="AG6" s="519"/>
      <c r="AH6" s="289" t="s">
        <v>1547</v>
      </c>
      <c r="AI6" s="519"/>
      <c r="AJ6" s="289" t="s">
        <v>1548</v>
      </c>
      <c r="AK6" s="519"/>
      <c r="AL6" s="289" t="s">
        <v>1549</v>
      </c>
      <c r="AM6" s="519"/>
      <c r="AN6" s="289" t="s">
        <v>1550</v>
      </c>
      <c r="AO6" s="519"/>
      <c r="AP6" s="289" t="s">
        <v>1551</v>
      </c>
      <c r="AQ6" s="519"/>
      <c r="AR6" s="289" t="s">
        <v>1552</v>
      </c>
      <c r="AS6" s="519"/>
      <c r="AT6" s="290" t="s">
        <v>1821</v>
      </c>
      <c r="AU6" s="582"/>
      <c r="AV6" s="290" t="s">
        <v>1834</v>
      </c>
      <c r="AW6" s="582"/>
    </row>
    <row r="7" spans="1:49" s="27" customFormat="1" ht="15.75">
      <c r="A7" s="37" t="s">
        <v>1</v>
      </c>
      <c r="B7" s="290" t="s">
        <v>11</v>
      </c>
      <c r="C7" s="520"/>
      <c r="D7" s="290" t="s">
        <v>12</v>
      </c>
      <c r="E7" s="520"/>
      <c r="F7" s="290" t="s">
        <v>152</v>
      </c>
      <c r="G7" s="520"/>
      <c r="H7" s="290" t="s">
        <v>11</v>
      </c>
      <c r="I7" s="520"/>
      <c r="J7" s="290" t="s">
        <v>11</v>
      </c>
      <c r="K7" s="520"/>
      <c r="L7" s="288" t="s">
        <v>11</v>
      </c>
      <c r="M7" s="520"/>
      <c r="N7" s="290" t="s">
        <v>11</v>
      </c>
      <c r="O7" s="520"/>
      <c r="P7" s="290" t="s">
        <v>11</v>
      </c>
      <c r="Q7" s="520"/>
      <c r="R7" s="290" t="s">
        <v>11</v>
      </c>
      <c r="S7" s="520"/>
      <c r="T7" s="290" t="s">
        <v>11</v>
      </c>
      <c r="U7" s="520"/>
      <c r="V7" s="290" t="s">
        <v>11</v>
      </c>
      <c r="W7" s="520"/>
      <c r="X7" s="290" t="s">
        <v>151</v>
      </c>
      <c r="Y7" s="520"/>
      <c r="Z7" s="288" t="s">
        <v>11</v>
      </c>
      <c r="AA7" s="520"/>
      <c r="AB7" s="290" t="s">
        <v>11</v>
      </c>
      <c r="AC7" s="520"/>
      <c r="AD7" s="290" t="s">
        <v>11</v>
      </c>
      <c r="AE7" s="520"/>
      <c r="AF7" s="290" t="s">
        <v>11</v>
      </c>
      <c r="AG7" s="520"/>
      <c r="AH7" s="290" t="s">
        <v>11</v>
      </c>
      <c r="AI7" s="520"/>
      <c r="AJ7" s="290" t="s">
        <v>11</v>
      </c>
      <c r="AK7" s="520"/>
      <c r="AL7" s="290" t="s">
        <v>11</v>
      </c>
      <c r="AM7" s="520"/>
      <c r="AN7" s="290" t="s">
        <v>11</v>
      </c>
      <c r="AO7" s="520"/>
      <c r="AP7" s="290" t="s">
        <v>11</v>
      </c>
      <c r="AQ7" s="520"/>
      <c r="AR7" s="290" t="s">
        <v>11</v>
      </c>
      <c r="AS7" s="520"/>
      <c r="AT7" s="290" t="s">
        <v>11</v>
      </c>
      <c r="AU7" s="583"/>
      <c r="AV7" s="290" t="s">
        <v>11</v>
      </c>
      <c r="AW7" s="583"/>
    </row>
    <row r="8" spans="1:49" s="27" customFormat="1" ht="15.75">
      <c r="A8" s="37" t="s">
        <v>16</v>
      </c>
      <c r="B8" s="290" t="s">
        <v>157</v>
      </c>
      <c r="C8" s="520"/>
      <c r="D8" s="290" t="s">
        <v>41</v>
      </c>
      <c r="E8" s="520"/>
      <c r="F8" s="290" t="s">
        <v>1408</v>
      </c>
      <c r="G8" s="520"/>
      <c r="H8" s="290" t="s">
        <v>1415</v>
      </c>
      <c r="I8" s="520"/>
      <c r="J8" s="290" t="s">
        <v>1423</v>
      </c>
      <c r="K8" s="520"/>
      <c r="L8" s="288" t="s">
        <v>1430</v>
      </c>
      <c r="M8" s="520"/>
      <c r="N8" s="290" t="s">
        <v>1437</v>
      </c>
      <c r="O8" s="520"/>
      <c r="P8" s="290" t="s">
        <v>1445</v>
      </c>
      <c r="Q8" s="520"/>
      <c r="R8" s="290" t="s">
        <v>1454</v>
      </c>
      <c r="S8" s="520"/>
      <c r="T8" s="290" t="s">
        <v>1461</v>
      </c>
      <c r="U8" s="520"/>
      <c r="V8" s="290" t="s">
        <v>1470</v>
      </c>
      <c r="W8" s="520"/>
      <c r="X8" s="290" t="s">
        <v>1477</v>
      </c>
      <c r="Y8" s="520"/>
      <c r="Z8" s="288" t="s">
        <v>1482</v>
      </c>
      <c r="AA8" s="520"/>
      <c r="AB8" s="290" t="s">
        <v>1492</v>
      </c>
      <c r="AC8" s="520"/>
      <c r="AD8" s="290" t="s">
        <v>1501</v>
      </c>
      <c r="AE8" s="520"/>
      <c r="AF8" s="290" t="s">
        <v>1502</v>
      </c>
      <c r="AG8" s="520"/>
      <c r="AH8" s="290" t="s">
        <v>1503</v>
      </c>
      <c r="AI8" s="520"/>
      <c r="AJ8" s="290" t="s">
        <v>1504</v>
      </c>
      <c r="AK8" s="520"/>
      <c r="AL8" s="290" t="s">
        <v>1505</v>
      </c>
      <c r="AM8" s="520"/>
      <c r="AN8" s="290" t="s">
        <v>1506</v>
      </c>
      <c r="AO8" s="520"/>
      <c r="AP8" s="290" t="s">
        <v>167</v>
      </c>
      <c r="AQ8" s="520"/>
      <c r="AR8" s="290" t="s">
        <v>167</v>
      </c>
      <c r="AS8" s="520"/>
      <c r="AT8" s="290" t="str">
        <f>"HK0000528619"</f>
        <v>HK0000528619</v>
      </c>
      <c r="AU8" s="583"/>
      <c r="AV8" s="290"/>
      <c r="AW8" s="583"/>
    </row>
    <row r="9" spans="1:49" s="27" customFormat="1" ht="15.75">
      <c r="A9" s="37" t="s">
        <v>17</v>
      </c>
      <c r="B9" s="290" t="s">
        <v>42</v>
      </c>
      <c r="C9" s="520"/>
      <c r="D9" s="290" t="s">
        <v>42</v>
      </c>
      <c r="E9" s="520"/>
      <c r="F9" s="290" t="s">
        <v>42</v>
      </c>
      <c r="G9" s="520"/>
      <c r="H9" s="290" t="s">
        <v>42</v>
      </c>
      <c r="I9" s="520"/>
      <c r="J9" s="290" t="s">
        <v>42</v>
      </c>
      <c r="K9" s="520"/>
      <c r="L9" s="288" t="s">
        <v>50</v>
      </c>
      <c r="M9" s="520"/>
      <c r="N9" s="290" t="s">
        <v>50</v>
      </c>
      <c r="O9" s="520"/>
      <c r="P9" s="290" t="s">
        <v>50</v>
      </c>
      <c r="Q9" s="520"/>
      <c r="R9" s="290" t="s">
        <v>50</v>
      </c>
      <c r="S9" s="520"/>
      <c r="T9" s="290" t="s">
        <v>50</v>
      </c>
      <c r="U9" s="520"/>
      <c r="V9" s="290" t="s">
        <v>50</v>
      </c>
      <c r="W9" s="520"/>
      <c r="X9" s="290" t="s">
        <v>58</v>
      </c>
      <c r="Y9" s="520"/>
      <c r="Z9" s="288" t="s">
        <v>51</v>
      </c>
      <c r="AA9" s="520"/>
      <c r="AB9" s="290" t="s">
        <v>51</v>
      </c>
      <c r="AC9" s="520"/>
      <c r="AD9" s="290" t="s">
        <v>51</v>
      </c>
      <c r="AE9" s="520"/>
      <c r="AF9" s="290" t="s">
        <v>51</v>
      </c>
      <c r="AG9" s="520"/>
      <c r="AH9" s="290" t="s">
        <v>51</v>
      </c>
      <c r="AI9" s="520"/>
      <c r="AJ9" s="290" t="s">
        <v>51</v>
      </c>
      <c r="AK9" s="520"/>
      <c r="AL9" s="290" t="s">
        <v>51</v>
      </c>
      <c r="AM9" s="520"/>
      <c r="AN9" s="290" t="s">
        <v>51</v>
      </c>
      <c r="AO9" s="520"/>
      <c r="AP9" s="290" t="s">
        <v>51</v>
      </c>
      <c r="AQ9" s="520"/>
      <c r="AR9" s="290" t="s">
        <v>51</v>
      </c>
      <c r="AS9" s="520"/>
      <c r="AT9" s="290" t="str">
        <f>"WRNT"</f>
        <v>WRNT</v>
      </c>
      <c r="AU9" s="583"/>
      <c r="AV9" s="290" t="s">
        <v>58</v>
      </c>
      <c r="AW9" s="583"/>
    </row>
    <row r="10" spans="1:49" s="27" customFormat="1" ht="15.75">
      <c r="A10" s="37" t="s">
        <v>1389</v>
      </c>
      <c r="B10" s="290" t="s">
        <v>173</v>
      </c>
      <c r="C10" s="520"/>
      <c r="D10" s="290" t="s">
        <v>173</v>
      </c>
      <c r="E10" s="520"/>
      <c r="F10" s="290" t="s">
        <v>380</v>
      </c>
      <c r="G10" s="520"/>
      <c r="H10" s="290" t="s">
        <v>195</v>
      </c>
      <c r="I10" s="520"/>
      <c r="J10" s="290" t="s">
        <v>408</v>
      </c>
      <c r="K10" s="520"/>
      <c r="L10" s="288" t="s">
        <v>203</v>
      </c>
      <c r="M10" s="520"/>
      <c r="N10" s="290" t="s">
        <v>203</v>
      </c>
      <c r="O10" s="520"/>
      <c r="P10" s="290" t="s">
        <v>203</v>
      </c>
      <c r="Q10" s="520"/>
      <c r="R10" s="290" t="s">
        <v>203</v>
      </c>
      <c r="S10" s="520"/>
      <c r="T10" s="290" t="s">
        <v>203</v>
      </c>
      <c r="U10" s="520"/>
      <c r="V10" s="290" t="s">
        <v>203</v>
      </c>
      <c r="W10" s="520"/>
      <c r="X10" s="290" t="s">
        <v>200</v>
      </c>
      <c r="Y10" s="520"/>
      <c r="Z10" s="288" t="s">
        <v>955</v>
      </c>
      <c r="AA10" s="520"/>
      <c r="AB10" s="290" t="s">
        <v>175</v>
      </c>
      <c r="AC10" s="520"/>
      <c r="AD10" s="290" t="s">
        <v>406</v>
      </c>
      <c r="AE10" s="520"/>
      <c r="AF10" s="290" t="s">
        <v>175</v>
      </c>
      <c r="AG10" s="520"/>
      <c r="AH10" s="290" t="s">
        <v>175</v>
      </c>
      <c r="AI10" s="520"/>
      <c r="AJ10" s="290" t="s">
        <v>175</v>
      </c>
      <c r="AK10" s="520"/>
      <c r="AL10" s="290" t="s">
        <v>175</v>
      </c>
      <c r="AM10" s="520"/>
      <c r="AN10" s="290" t="s">
        <v>175</v>
      </c>
      <c r="AO10" s="520"/>
      <c r="AP10" s="290" t="s">
        <v>406</v>
      </c>
      <c r="AQ10" s="520"/>
      <c r="AR10" s="290" t="s">
        <v>406</v>
      </c>
      <c r="AS10" s="520"/>
      <c r="AT10" s="290" t="str">
        <f>"15"</f>
        <v>15</v>
      </c>
      <c r="AU10" s="583"/>
      <c r="AV10" s="290" t="s">
        <v>200</v>
      </c>
      <c r="AW10" s="583"/>
    </row>
    <row r="11" spans="1:49" s="27" customFormat="1" ht="15.75">
      <c r="A11" s="37" t="s">
        <v>18</v>
      </c>
      <c r="B11" s="290" t="s">
        <v>158</v>
      </c>
      <c r="C11" s="520"/>
      <c r="D11" s="290" t="s">
        <v>158</v>
      </c>
      <c r="E11" s="520"/>
      <c r="F11" s="290" t="s">
        <v>158</v>
      </c>
      <c r="G11" s="520"/>
      <c r="H11" s="290" t="s">
        <v>158</v>
      </c>
      <c r="I11" s="520"/>
      <c r="J11" s="290" t="s">
        <v>170</v>
      </c>
      <c r="K11" s="520"/>
      <c r="L11" s="288" t="s">
        <v>170</v>
      </c>
      <c r="M11" s="520"/>
      <c r="N11" s="290" t="s">
        <v>170</v>
      </c>
      <c r="O11" s="520"/>
      <c r="P11" s="290" t="s">
        <v>170</v>
      </c>
      <c r="Q11" s="520"/>
      <c r="R11" s="290" t="s">
        <v>170</v>
      </c>
      <c r="S11" s="520"/>
      <c r="T11" s="290" t="s">
        <v>170</v>
      </c>
      <c r="U11" s="520"/>
      <c r="V11" s="290" t="s">
        <v>170</v>
      </c>
      <c r="W11" s="520"/>
      <c r="X11" s="290" t="s">
        <v>158</v>
      </c>
      <c r="Y11" s="520"/>
      <c r="Z11" s="288" t="s">
        <v>158</v>
      </c>
      <c r="AA11" s="520"/>
      <c r="AB11" s="290" t="s">
        <v>158</v>
      </c>
      <c r="AC11" s="520"/>
      <c r="AD11" s="290" t="s">
        <v>170</v>
      </c>
      <c r="AE11" s="520"/>
      <c r="AF11" s="290" t="s">
        <v>158</v>
      </c>
      <c r="AG11" s="520"/>
      <c r="AH11" s="290" t="s">
        <v>158</v>
      </c>
      <c r="AI11" s="520"/>
      <c r="AJ11" s="290" t="s">
        <v>158</v>
      </c>
      <c r="AK11" s="520"/>
      <c r="AL11" s="290" t="s">
        <v>158</v>
      </c>
      <c r="AM11" s="520"/>
      <c r="AN11" s="290" t="s">
        <v>158</v>
      </c>
      <c r="AO11" s="520"/>
      <c r="AP11" s="290" t="s">
        <v>170</v>
      </c>
      <c r="AQ11" s="520"/>
      <c r="AR11" s="290" t="s">
        <v>170</v>
      </c>
      <c r="AS11" s="520"/>
      <c r="AT11" s="290" t="str">
        <f>"04"</f>
        <v>04</v>
      </c>
      <c r="AU11" s="583"/>
      <c r="AV11" s="290" t="s">
        <v>1835</v>
      </c>
      <c r="AW11" s="583"/>
    </row>
    <row r="12" spans="1:49" s="27" customFormat="1" ht="15.75">
      <c r="A12" s="37" t="s">
        <v>19</v>
      </c>
      <c r="B12" s="290" t="s">
        <v>1398</v>
      </c>
      <c r="C12" s="520"/>
      <c r="D12" s="290" t="s">
        <v>163</v>
      </c>
      <c r="E12" s="520"/>
      <c r="F12" s="290" t="s">
        <v>1409</v>
      </c>
      <c r="G12" s="520"/>
      <c r="H12" s="290" t="s">
        <v>1416</v>
      </c>
      <c r="I12" s="520"/>
      <c r="J12" s="290" t="s">
        <v>1424</v>
      </c>
      <c r="K12" s="520"/>
      <c r="L12" s="288" t="s">
        <v>1431</v>
      </c>
      <c r="M12" s="520"/>
      <c r="N12" s="290" t="s">
        <v>1438</v>
      </c>
      <c r="O12" s="520"/>
      <c r="P12" s="290" t="s">
        <v>1446</v>
      </c>
      <c r="Q12" s="520"/>
      <c r="R12" s="290" t="s">
        <v>1455</v>
      </c>
      <c r="S12" s="520"/>
      <c r="T12" s="290" t="s">
        <v>1462</v>
      </c>
      <c r="U12" s="520"/>
      <c r="V12" s="290" t="s">
        <v>1471</v>
      </c>
      <c r="W12" s="520"/>
      <c r="X12" s="290" t="s">
        <v>1478</v>
      </c>
      <c r="Y12" s="520"/>
      <c r="Z12" s="288" t="s">
        <v>1483</v>
      </c>
      <c r="AA12" s="520"/>
      <c r="AB12" s="290" t="s">
        <v>1493</v>
      </c>
      <c r="AC12" s="520"/>
      <c r="AD12" s="290" t="s">
        <v>1507</v>
      </c>
      <c r="AE12" s="520"/>
      <c r="AF12" s="290" t="s">
        <v>1508</v>
      </c>
      <c r="AG12" s="520"/>
      <c r="AH12" s="290" t="s">
        <v>1509</v>
      </c>
      <c r="AI12" s="520"/>
      <c r="AJ12" s="290" t="s">
        <v>1510</v>
      </c>
      <c r="AK12" s="520"/>
      <c r="AL12" s="290" t="s">
        <v>1511</v>
      </c>
      <c r="AM12" s="520"/>
      <c r="AN12" s="290" t="s">
        <v>1512</v>
      </c>
      <c r="AO12" s="520"/>
      <c r="AP12" s="290" t="s">
        <v>1541</v>
      </c>
      <c r="AQ12" s="520"/>
      <c r="AR12" s="290" t="s">
        <v>1542</v>
      </c>
      <c r="AS12" s="520"/>
      <c r="AT12" s="290" t="s">
        <v>1822</v>
      </c>
      <c r="AU12" s="583"/>
      <c r="AV12" s="290" t="s">
        <v>1836</v>
      </c>
      <c r="AW12" s="583"/>
    </row>
    <row r="13" spans="1:49" s="27" customFormat="1" ht="15.75">
      <c r="A13" s="37" t="s">
        <v>3</v>
      </c>
      <c r="B13" s="290" t="s">
        <v>10</v>
      </c>
      <c r="C13" s="520"/>
      <c r="D13" s="290" t="s">
        <v>43</v>
      </c>
      <c r="E13" s="520"/>
      <c r="F13" s="290" t="s">
        <v>10</v>
      </c>
      <c r="G13" s="520"/>
      <c r="H13" s="290" t="s">
        <v>65</v>
      </c>
      <c r="I13" s="520"/>
      <c r="J13" s="290" t="s">
        <v>10</v>
      </c>
      <c r="K13" s="520"/>
      <c r="L13" s="288" t="s">
        <v>10</v>
      </c>
      <c r="M13" s="520"/>
      <c r="N13" s="290" t="s">
        <v>43</v>
      </c>
      <c r="O13" s="520"/>
      <c r="P13" s="290" t="s">
        <v>10</v>
      </c>
      <c r="Q13" s="520"/>
      <c r="R13" s="290" t="s">
        <v>10</v>
      </c>
      <c r="S13" s="520"/>
      <c r="T13" s="290" t="s">
        <v>64</v>
      </c>
      <c r="U13" s="520"/>
      <c r="V13" s="290" t="s">
        <v>49</v>
      </c>
      <c r="W13" s="520"/>
      <c r="X13" s="290" t="s">
        <v>10</v>
      </c>
      <c r="Y13" s="520"/>
      <c r="Z13" s="288" t="s">
        <v>10</v>
      </c>
      <c r="AA13" s="520"/>
      <c r="AB13" s="290" t="s">
        <v>1494</v>
      </c>
      <c r="AC13" s="520"/>
      <c r="AD13" s="290" t="s">
        <v>10</v>
      </c>
      <c r="AE13" s="520"/>
      <c r="AF13" s="290" t="s">
        <v>10</v>
      </c>
      <c r="AG13" s="520"/>
      <c r="AH13" s="290" t="s">
        <v>10</v>
      </c>
      <c r="AI13" s="520"/>
      <c r="AJ13" s="290" t="s">
        <v>10</v>
      </c>
      <c r="AK13" s="520"/>
      <c r="AL13" s="290" t="s">
        <v>10</v>
      </c>
      <c r="AM13" s="520"/>
      <c r="AN13" s="290" t="s">
        <v>10</v>
      </c>
      <c r="AO13" s="520"/>
      <c r="AP13" s="290" t="s">
        <v>10</v>
      </c>
      <c r="AQ13" s="520"/>
      <c r="AR13" s="290" t="s">
        <v>10</v>
      </c>
      <c r="AS13" s="520"/>
      <c r="AT13" s="290" t="s">
        <v>10</v>
      </c>
      <c r="AU13" s="583"/>
      <c r="AV13" s="290" t="s">
        <v>64</v>
      </c>
      <c r="AW13" s="583"/>
    </row>
    <row r="14" spans="1:49" s="27" customFormat="1" ht="15.75">
      <c r="A14" s="37" t="s">
        <v>20</v>
      </c>
      <c r="B14" s="290" t="s">
        <v>1400</v>
      </c>
      <c r="C14" s="520"/>
      <c r="D14" s="290" t="s">
        <v>1404</v>
      </c>
      <c r="E14" s="520"/>
      <c r="F14" s="290" t="s">
        <v>1410</v>
      </c>
      <c r="G14" s="520"/>
      <c r="H14" s="290" t="s">
        <v>1417</v>
      </c>
      <c r="I14" s="520"/>
      <c r="J14" s="290" t="s">
        <v>1425</v>
      </c>
      <c r="K14" s="520"/>
      <c r="L14" s="288" t="s">
        <v>1404</v>
      </c>
      <c r="M14" s="520"/>
      <c r="N14" s="290" t="s">
        <v>1439</v>
      </c>
      <c r="O14" s="520"/>
      <c r="P14" s="290" t="s">
        <v>1447</v>
      </c>
      <c r="Q14" s="520"/>
      <c r="R14" s="290" t="s">
        <v>1447</v>
      </c>
      <c r="S14" s="520"/>
      <c r="T14" s="290" t="s">
        <v>1463</v>
      </c>
      <c r="U14" s="520"/>
      <c r="V14" s="290" t="s">
        <v>1447</v>
      </c>
      <c r="W14" s="520"/>
      <c r="X14" s="290" t="s">
        <v>1404</v>
      </c>
      <c r="Y14" s="520"/>
      <c r="Z14" s="288" t="s">
        <v>1484</v>
      </c>
      <c r="AA14" s="520"/>
      <c r="AB14" s="290" t="s">
        <v>1495</v>
      </c>
      <c r="AC14" s="520"/>
      <c r="AD14" s="290" t="s">
        <v>1513</v>
      </c>
      <c r="AE14" s="520"/>
      <c r="AF14" s="290" t="s">
        <v>1513</v>
      </c>
      <c r="AG14" s="520"/>
      <c r="AH14" s="290" t="s">
        <v>1513</v>
      </c>
      <c r="AI14" s="520"/>
      <c r="AJ14" s="290" t="s">
        <v>1513</v>
      </c>
      <c r="AK14" s="520"/>
      <c r="AL14" s="290" t="s">
        <v>1513</v>
      </c>
      <c r="AM14" s="520"/>
      <c r="AN14" s="290" t="s">
        <v>1513</v>
      </c>
      <c r="AO14" s="520"/>
      <c r="AP14" s="290" t="s">
        <v>1513</v>
      </c>
      <c r="AQ14" s="520"/>
      <c r="AR14" s="290" t="s">
        <v>1513</v>
      </c>
      <c r="AS14" s="520"/>
      <c r="AT14" s="290" t="str">
        <f>"騰訊匯豐零乙界Ａ　　　　　　　"</f>
        <v>騰訊匯豐零乙界Ａ　　　　　　　</v>
      </c>
      <c r="AU14" s="583"/>
      <c r="AV14" s="290"/>
      <c r="AW14" s="583"/>
    </row>
    <row r="15" spans="1:49" s="27" customFormat="1" ht="15.75">
      <c r="A15" s="37" t="s">
        <v>21</v>
      </c>
      <c r="B15" s="290" t="s">
        <v>1401</v>
      </c>
      <c r="C15" s="520"/>
      <c r="D15" s="290" t="s">
        <v>1404</v>
      </c>
      <c r="E15" s="520"/>
      <c r="F15" s="290" t="s">
        <v>1411</v>
      </c>
      <c r="G15" s="520"/>
      <c r="H15" s="290" t="s">
        <v>1418</v>
      </c>
      <c r="I15" s="520"/>
      <c r="J15" s="290" t="s">
        <v>1425</v>
      </c>
      <c r="K15" s="520"/>
      <c r="L15" s="288" t="s">
        <v>1404</v>
      </c>
      <c r="M15" s="520"/>
      <c r="N15" s="290" t="s">
        <v>1439</v>
      </c>
      <c r="O15" s="520"/>
      <c r="P15" s="290" t="s">
        <v>1448</v>
      </c>
      <c r="Q15" s="520"/>
      <c r="R15" s="290" t="s">
        <v>1448</v>
      </c>
      <c r="S15" s="520"/>
      <c r="T15" s="290" t="s">
        <v>1463</v>
      </c>
      <c r="U15" s="520"/>
      <c r="V15" s="290" t="s">
        <v>1448</v>
      </c>
      <c r="W15" s="520"/>
      <c r="X15" s="290" t="s">
        <v>1404</v>
      </c>
      <c r="Y15" s="520"/>
      <c r="Z15" s="288" t="s">
        <v>1485</v>
      </c>
      <c r="AA15" s="520"/>
      <c r="AB15" s="290" t="s">
        <v>1496</v>
      </c>
      <c r="AC15" s="520"/>
      <c r="AD15" s="290" t="s">
        <v>1514</v>
      </c>
      <c r="AE15" s="520"/>
      <c r="AF15" s="290" t="s">
        <v>1514</v>
      </c>
      <c r="AG15" s="520"/>
      <c r="AH15" s="290" t="s">
        <v>1514</v>
      </c>
      <c r="AI15" s="520"/>
      <c r="AJ15" s="290" t="s">
        <v>1514</v>
      </c>
      <c r="AK15" s="520"/>
      <c r="AL15" s="290" t="s">
        <v>1514</v>
      </c>
      <c r="AM15" s="520"/>
      <c r="AN15" s="290" t="s">
        <v>1514</v>
      </c>
      <c r="AO15" s="520"/>
      <c r="AP15" s="290" t="s">
        <v>1514</v>
      </c>
      <c r="AQ15" s="520"/>
      <c r="AR15" s="290" t="s">
        <v>1514</v>
      </c>
      <c r="AS15" s="520"/>
      <c r="AT15" s="290" t="str">
        <f>"腾讯汇丰零乙界Ａ　　　　　　　"</f>
        <v>腾讯汇丰零乙界Ａ　　　　　　　</v>
      </c>
      <c r="AU15" s="583"/>
      <c r="AV15" s="290"/>
      <c r="AW15" s="583"/>
    </row>
    <row r="16" spans="1:49" s="27" customFormat="1" ht="15.75">
      <c r="A16" s="37" t="s">
        <v>22</v>
      </c>
      <c r="B16" s="290" t="s">
        <v>159</v>
      </c>
      <c r="C16" s="520"/>
      <c r="D16" s="290" t="s">
        <v>161</v>
      </c>
      <c r="E16" s="520"/>
      <c r="F16" s="290" t="s">
        <v>172</v>
      </c>
      <c r="G16" s="520"/>
      <c r="H16" s="290" t="s">
        <v>1419</v>
      </c>
      <c r="I16" s="520"/>
      <c r="J16" s="290" t="s">
        <v>409</v>
      </c>
      <c r="K16" s="520"/>
      <c r="L16" s="288" t="s">
        <v>159</v>
      </c>
      <c r="M16" s="520"/>
      <c r="N16" s="290" t="s">
        <v>949</v>
      </c>
      <c r="O16" s="520"/>
      <c r="P16" s="290" t="s">
        <v>1449</v>
      </c>
      <c r="Q16" s="520"/>
      <c r="R16" s="290" t="s">
        <v>1456</v>
      </c>
      <c r="S16" s="520"/>
      <c r="T16" s="290" t="s">
        <v>193</v>
      </c>
      <c r="U16" s="520"/>
      <c r="V16" s="290" t="s">
        <v>200</v>
      </c>
      <c r="W16" s="520"/>
      <c r="X16" s="290" t="s">
        <v>161</v>
      </c>
      <c r="Y16" s="520"/>
      <c r="Z16" s="288" t="s">
        <v>409</v>
      </c>
      <c r="AA16" s="520"/>
      <c r="AB16" s="290" t="s">
        <v>1456</v>
      </c>
      <c r="AC16" s="520"/>
      <c r="AD16" s="290" t="s">
        <v>172</v>
      </c>
      <c r="AE16" s="520"/>
      <c r="AF16" s="290" t="s">
        <v>1515</v>
      </c>
      <c r="AG16" s="520"/>
      <c r="AH16" s="290" t="s">
        <v>1515</v>
      </c>
      <c r="AI16" s="520"/>
      <c r="AJ16" s="290" t="s">
        <v>1515</v>
      </c>
      <c r="AK16" s="520"/>
      <c r="AL16" s="290" t="s">
        <v>1515</v>
      </c>
      <c r="AM16" s="520"/>
      <c r="AN16" s="290" t="s">
        <v>1515</v>
      </c>
      <c r="AO16" s="520"/>
      <c r="AP16" s="290" t="s">
        <v>172</v>
      </c>
      <c r="AQ16" s="520"/>
      <c r="AR16" s="290" t="s">
        <v>172</v>
      </c>
      <c r="AS16" s="520"/>
      <c r="AT16" s="290" t="s">
        <v>166</v>
      </c>
      <c r="AU16" s="583"/>
      <c r="AV16" s="290" t="s">
        <v>161</v>
      </c>
      <c r="AW16" s="583"/>
    </row>
    <row r="17" spans="1:49" s="27" customFormat="1" ht="15.75">
      <c r="A17" s="37" t="s">
        <v>23</v>
      </c>
      <c r="B17" s="290" t="s">
        <v>1399</v>
      </c>
      <c r="C17" s="520"/>
      <c r="D17" s="290" t="s">
        <v>1406</v>
      </c>
      <c r="E17" s="520"/>
      <c r="F17" s="290" t="s">
        <v>206</v>
      </c>
      <c r="G17" s="520"/>
      <c r="H17" s="290" t="s">
        <v>165</v>
      </c>
      <c r="I17" s="520"/>
      <c r="J17" s="290" t="s">
        <v>165</v>
      </c>
      <c r="K17" s="520"/>
      <c r="L17" s="288" t="s">
        <v>169</v>
      </c>
      <c r="M17" s="520"/>
      <c r="N17" s="290" t="s">
        <v>1440</v>
      </c>
      <c r="O17" s="520"/>
      <c r="P17" s="290" t="s">
        <v>171</v>
      </c>
      <c r="Q17" s="520"/>
      <c r="R17" s="290" t="s">
        <v>1457</v>
      </c>
      <c r="S17" s="520"/>
      <c r="T17" s="290" t="s">
        <v>1464</v>
      </c>
      <c r="U17" s="520"/>
      <c r="V17" s="290" t="s">
        <v>169</v>
      </c>
      <c r="W17" s="520"/>
      <c r="X17" s="288" t="s">
        <v>1479</v>
      </c>
      <c r="Y17" s="520"/>
      <c r="Z17" s="288" t="s">
        <v>1486</v>
      </c>
      <c r="AA17" s="520"/>
      <c r="AB17" s="290" t="s">
        <v>1497</v>
      </c>
      <c r="AC17" s="520"/>
      <c r="AD17" s="290" t="s">
        <v>165</v>
      </c>
      <c r="AE17" s="520"/>
      <c r="AF17" s="290" t="s">
        <v>165</v>
      </c>
      <c r="AG17" s="520"/>
      <c r="AH17" s="290" t="s">
        <v>165</v>
      </c>
      <c r="AI17" s="520"/>
      <c r="AJ17" s="290" t="s">
        <v>165</v>
      </c>
      <c r="AK17" s="520"/>
      <c r="AL17" s="290" t="s">
        <v>165</v>
      </c>
      <c r="AM17" s="520"/>
      <c r="AN17" s="290" t="s">
        <v>165</v>
      </c>
      <c r="AO17" s="520"/>
      <c r="AP17" s="290" t="s">
        <v>165</v>
      </c>
      <c r="AQ17" s="520"/>
      <c r="AR17" s="290" t="s">
        <v>165</v>
      </c>
      <c r="AS17" s="520"/>
      <c r="AT17" s="290" t="s">
        <v>206</v>
      </c>
      <c r="AU17" s="583"/>
      <c r="AV17" s="290" t="s">
        <v>1837</v>
      </c>
      <c r="AW17" s="583"/>
    </row>
    <row r="18" spans="1:49" s="27" customFormat="1" ht="15.75">
      <c r="A18" s="37" t="s">
        <v>24</v>
      </c>
      <c r="B18" s="290" t="s">
        <v>44</v>
      </c>
      <c r="C18" s="520"/>
      <c r="D18" s="290" t="s">
        <v>45</v>
      </c>
      <c r="E18" s="520"/>
      <c r="F18" s="290" t="s">
        <v>45</v>
      </c>
      <c r="G18" s="520"/>
      <c r="H18" s="290" t="s">
        <v>44</v>
      </c>
      <c r="I18" s="520"/>
      <c r="J18" s="290" t="s">
        <v>45</v>
      </c>
      <c r="K18" s="520"/>
      <c r="L18" s="288" t="s">
        <v>45</v>
      </c>
      <c r="M18" s="520"/>
      <c r="N18" s="290" t="s">
        <v>45</v>
      </c>
      <c r="O18" s="520"/>
      <c r="P18" s="290" t="s">
        <v>45</v>
      </c>
      <c r="Q18" s="520"/>
      <c r="R18" s="290" t="s">
        <v>44</v>
      </c>
      <c r="S18" s="520"/>
      <c r="T18" s="290" t="s">
        <v>45</v>
      </c>
      <c r="U18" s="520"/>
      <c r="V18" s="290" t="s">
        <v>44</v>
      </c>
      <c r="W18" s="520"/>
      <c r="X18" s="288" t="s">
        <v>44</v>
      </c>
      <c r="Y18" s="520"/>
      <c r="Z18" s="288" t="s">
        <v>45</v>
      </c>
      <c r="AA18" s="520"/>
      <c r="AB18" s="290" t="s">
        <v>44</v>
      </c>
      <c r="AC18" s="520"/>
      <c r="AD18" s="290" t="s">
        <v>44</v>
      </c>
      <c r="AE18" s="520"/>
      <c r="AF18" s="290" t="s">
        <v>45</v>
      </c>
      <c r="AG18" s="520"/>
      <c r="AH18" s="290" t="s">
        <v>45</v>
      </c>
      <c r="AI18" s="520"/>
      <c r="AJ18" s="290" t="s">
        <v>45</v>
      </c>
      <c r="AK18" s="520"/>
      <c r="AL18" s="290" t="s">
        <v>45</v>
      </c>
      <c r="AM18" s="520"/>
      <c r="AN18" s="290" t="s">
        <v>45</v>
      </c>
      <c r="AO18" s="520"/>
      <c r="AP18" s="290" t="s">
        <v>44</v>
      </c>
      <c r="AQ18" s="520"/>
      <c r="AR18" s="290" t="s">
        <v>44</v>
      </c>
      <c r="AS18" s="520"/>
      <c r="AT18" s="290" t="str">
        <f>"Y"</f>
        <v>Y</v>
      </c>
      <c r="AU18" s="583"/>
      <c r="AV18" s="290" t="str">
        <f>"Y"</f>
        <v>Y</v>
      </c>
      <c r="AW18" s="583"/>
    </row>
    <row r="19" spans="1:49" s="27" customFormat="1" ht="15.75">
      <c r="A19" s="37" t="s">
        <v>25</v>
      </c>
      <c r="B19" s="290" t="s">
        <v>44</v>
      </c>
      <c r="C19" s="520"/>
      <c r="D19" s="290" t="s">
        <v>44</v>
      </c>
      <c r="E19" s="520"/>
      <c r="F19" s="290" t="s">
        <v>45</v>
      </c>
      <c r="G19" s="520"/>
      <c r="H19" s="290" t="s">
        <v>44</v>
      </c>
      <c r="I19" s="520"/>
      <c r="J19" s="290" t="s">
        <v>45</v>
      </c>
      <c r="K19" s="520"/>
      <c r="L19" s="288" t="s">
        <v>45</v>
      </c>
      <c r="M19" s="520"/>
      <c r="N19" s="290" t="s">
        <v>45</v>
      </c>
      <c r="O19" s="520"/>
      <c r="P19" s="290" t="s">
        <v>45</v>
      </c>
      <c r="Q19" s="520"/>
      <c r="R19" s="290" t="s">
        <v>44</v>
      </c>
      <c r="S19" s="520"/>
      <c r="T19" s="290" t="s">
        <v>45</v>
      </c>
      <c r="U19" s="520"/>
      <c r="V19" s="290" t="s">
        <v>44</v>
      </c>
      <c r="W19" s="520"/>
      <c r="X19" s="288" t="s">
        <v>45</v>
      </c>
      <c r="Y19" s="520"/>
      <c r="Z19" s="288" t="s">
        <v>45</v>
      </c>
      <c r="AA19" s="520"/>
      <c r="AB19" s="290" t="s">
        <v>44</v>
      </c>
      <c r="AC19" s="520"/>
      <c r="AD19" s="290" t="s">
        <v>44</v>
      </c>
      <c r="AE19" s="520"/>
      <c r="AF19" s="290" t="s">
        <v>44</v>
      </c>
      <c r="AG19" s="520"/>
      <c r="AH19" s="290" t="s">
        <v>45</v>
      </c>
      <c r="AI19" s="520"/>
      <c r="AJ19" s="290" t="s">
        <v>45</v>
      </c>
      <c r="AK19" s="520"/>
      <c r="AL19" s="290" t="s">
        <v>45</v>
      </c>
      <c r="AM19" s="520"/>
      <c r="AN19" s="290" t="s">
        <v>45</v>
      </c>
      <c r="AO19" s="520"/>
      <c r="AP19" s="290" t="s">
        <v>44</v>
      </c>
      <c r="AQ19" s="520"/>
      <c r="AR19" s="290" t="s">
        <v>44</v>
      </c>
      <c r="AS19" s="520"/>
      <c r="AT19" s="290" t="str">
        <f>"N"</f>
        <v>N</v>
      </c>
      <c r="AU19" s="583"/>
      <c r="AV19" s="290" t="str">
        <f>"Y"</f>
        <v>Y</v>
      </c>
      <c r="AW19" s="583"/>
    </row>
    <row r="20" spans="1:49" s="27" customFormat="1" ht="15.75">
      <c r="A20" s="37" t="s">
        <v>26</v>
      </c>
      <c r="B20" s="290" t="s">
        <v>44</v>
      </c>
      <c r="C20" s="520"/>
      <c r="D20" s="290" t="s">
        <v>45</v>
      </c>
      <c r="E20" s="520"/>
      <c r="F20" s="290" t="s">
        <v>45</v>
      </c>
      <c r="G20" s="520"/>
      <c r="H20" s="290" t="s">
        <v>45</v>
      </c>
      <c r="I20" s="520"/>
      <c r="J20" s="290" t="s">
        <v>44</v>
      </c>
      <c r="K20" s="520"/>
      <c r="L20" s="288" t="s">
        <v>45</v>
      </c>
      <c r="M20" s="520"/>
      <c r="N20" s="290" t="s">
        <v>45</v>
      </c>
      <c r="O20" s="520"/>
      <c r="P20" s="290" t="s">
        <v>45</v>
      </c>
      <c r="Q20" s="520"/>
      <c r="R20" s="290" t="s">
        <v>44</v>
      </c>
      <c r="S20" s="520"/>
      <c r="T20" s="290" t="s">
        <v>45</v>
      </c>
      <c r="U20" s="520"/>
      <c r="V20" s="290" t="s">
        <v>44</v>
      </c>
      <c r="W20" s="520"/>
      <c r="X20" s="288" t="s">
        <v>45</v>
      </c>
      <c r="Y20" s="520"/>
      <c r="Z20" s="288" t="s">
        <v>45</v>
      </c>
      <c r="AA20" s="520"/>
      <c r="AB20" s="290" t="s">
        <v>44</v>
      </c>
      <c r="AC20" s="520"/>
      <c r="AD20" s="290" t="s">
        <v>45</v>
      </c>
      <c r="AE20" s="520"/>
      <c r="AF20" s="290" t="s">
        <v>44</v>
      </c>
      <c r="AG20" s="520"/>
      <c r="AH20" s="290" t="s">
        <v>45</v>
      </c>
      <c r="AI20" s="520"/>
      <c r="AJ20" s="290" t="s">
        <v>45</v>
      </c>
      <c r="AK20" s="520"/>
      <c r="AL20" s="290" t="s">
        <v>45</v>
      </c>
      <c r="AM20" s="520"/>
      <c r="AN20" s="290" t="s">
        <v>45</v>
      </c>
      <c r="AO20" s="520"/>
      <c r="AP20" s="290" t="s">
        <v>45</v>
      </c>
      <c r="AQ20" s="520"/>
      <c r="AR20" s="290" t="s">
        <v>45</v>
      </c>
      <c r="AS20" s="520"/>
      <c r="AT20" s="290" t="str">
        <f>"Y"</f>
        <v>Y</v>
      </c>
      <c r="AU20" s="583"/>
      <c r="AV20" s="290" t="str">
        <f>"Y"</f>
        <v>Y</v>
      </c>
      <c r="AW20" s="583"/>
    </row>
    <row r="21" spans="1:49" s="27" customFormat="1" ht="15.75">
      <c r="A21" s="37" t="s">
        <v>27</v>
      </c>
      <c r="B21" s="290" t="s">
        <v>44</v>
      </c>
      <c r="C21" s="520"/>
      <c r="D21" s="290" t="s">
        <v>45</v>
      </c>
      <c r="E21" s="520"/>
      <c r="F21" s="290" t="s">
        <v>44</v>
      </c>
      <c r="G21" s="520"/>
      <c r="H21" s="290" t="s">
        <v>44</v>
      </c>
      <c r="I21" s="520"/>
      <c r="J21" s="290" t="s">
        <v>45</v>
      </c>
      <c r="K21" s="520"/>
      <c r="L21" s="288" t="s">
        <v>44</v>
      </c>
      <c r="M21" s="520"/>
      <c r="N21" s="290" t="s">
        <v>45</v>
      </c>
      <c r="O21" s="520"/>
      <c r="P21" s="290" t="s">
        <v>45</v>
      </c>
      <c r="Q21" s="520"/>
      <c r="R21" s="290" t="s">
        <v>44</v>
      </c>
      <c r="S21" s="520"/>
      <c r="T21" s="290" t="s">
        <v>45</v>
      </c>
      <c r="U21" s="520"/>
      <c r="V21" s="290" t="s">
        <v>44</v>
      </c>
      <c r="W21" s="520"/>
      <c r="X21" s="288" t="s">
        <v>45</v>
      </c>
      <c r="Y21" s="520"/>
      <c r="Z21" s="288" t="s">
        <v>44</v>
      </c>
      <c r="AA21" s="520"/>
      <c r="AB21" s="290" t="s">
        <v>44</v>
      </c>
      <c r="AC21" s="520"/>
      <c r="AD21" s="290" t="s">
        <v>44</v>
      </c>
      <c r="AE21" s="520"/>
      <c r="AF21" s="290" t="s">
        <v>44</v>
      </c>
      <c r="AG21" s="520"/>
      <c r="AH21" s="290" t="s">
        <v>45</v>
      </c>
      <c r="AI21" s="520"/>
      <c r="AJ21" s="290" t="s">
        <v>44</v>
      </c>
      <c r="AK21" s="520"/>
      <c r="AL21" s="290" t="s">
        <v>44</v>
      </c>
      <c r="AM21" s="520"/>
      <c r="AN21" s="290" t="s">
        <v>44</v>
      </c>
      <c r="AO21" s="520"/>
      <c r="AP21" s="290" t="s">
        <v>44</v>
      </c>
      <c r="AQ21" s="520"/>
      <c r="AR21" s="290" t="s">
        <v>44</v>
      </c>
      <c r="AS21" s="520"/>
      <c r="AT21" s="290" t="str">
        <f>"Y"</f>
        <v>Y</v>
      </c>
      <c r="AU21" s="583"/>
      <c r="AV21" s="290" t="str">
        <f>"N"</f>
        <v>N</v>
      </c>
      <c r="AW21" s="583"/>
    </row>
    <row r="22" spans="1:49" s="27" customFormat="1" ht="15.75">
      <c r="A22" s="37" t="s">
        <v>28</v>
      </c>
      <c r="B22" s="290" t="s">
        <v>45</v>
      </c>
      <c r="C22" s="520"/>
      <c r="D22" s="290" t="s">
        <v>45</v>
      </c>
      <c r="E22" s="520"/>
      <c r="F22" s="290" t="s">
        <v>45</v>
      </c>
      <c r="G22" s="520"/>
      <c r="H22" s="290" t="s">
        <v>45</v>
      </c>
      <c r="I22" s="520"/>
      <c r="J22" s="290" t="s">
        <v>45</v>
      </c>
      <c r="K22" s="520"/>
      <c r="L22" s="288" t="s">
        <v>45</v>
      </c>
      <c r="M22" s="520"/>
      <c r="N22" s="290" t="s">
        <v>45</v>
      </c>
      <c r="O22" s="520"/>
      <c r="P22" s="290" t="s">
        <v>45</v>
      </c>
      <c r="Q22" s="520"/>
      <c r="R22" s="290" t="s">
        <v>45</v>
      </c>
      <c r="S22" s="520"/>
      <c r="T22" s="290" t="s">
        <v>45</v>
      </c>
      <c r="U22" s="520"/>
      <c r="V22" s="290" t="s">
        <v>45</v>
      </c>
      <c r="W22" s="520"/>
      <c r="X22" s="288" t="s">
        <v>45</v>
      </c>
      <c r="Y22" s="520"/>
      <c r="Z22" s="288" t="s">
        <v>45</v>
      </c>
      <c r="AA22" s="520"/>
      <c r="AB22" s="290" t="s">
        <v>45</v>
      </c>
      <c r="AC22" s="520"/>
      <c r="AD22" s="290" t="s">
        <v>45</v>
      </c>
      <c r="AE22" s="520"/>
      <c r="AF22" s="290" t="s">
        <v>45</v>
      </c>
      <c r="AG22" s="520"/>
      <c r="AH22" s="290" t="s">
        <v>45</v>
      </c>
      <c r="AI22" s="520"/>
      <c r="AJ22" s="290" t="s">
        <v>45</v>
      </c>
      <c r="AK22" s="520"/>
      <c r="AL22" s="290" t="s">
        <v>45</v>
      </c>
      <c r="AM22" s="520"/>
      <c r="AN22" s="290" t="s">
        <v>45</v>
      </c>
      <c r="AO22" s="520"/>
      <c r="AP22" s="290" t="s">
        <v>45</v>
      </c>
      <c r="AQ22" s="520"/>
      <c r="AR22" s="290" t="s">
        <v>45</v>
      </c>
      <c r="AS22" s="520"/>
      <c r="AT22" s="290" t="str">
        <f>"N"</f>
        <v>N</v>
      </c>
      <c r="AU22" s="583"/>
      <c r="AV22" s="290" t="str">
        <f>"N"</f>
        <v>N</v>
      </c>
      <c r="AW22" s="583"/>
    </row>
    <row r="23" spans="1:49" s="27" customFormat="1" ht="15.75">
      <c r="A23" s="37" t="s">
        <v>29</v>
      </c>
      <c r="B23" s="290" t="s">
        <v>44</v>
      </c>
      <c r="C23" s="520"/>
      <c r="D23" s="290" t="s">
        <v>45</v>
      </c>
      <c r="E23" s="520"/>
      <c r="F23" s="290" t="s">
        <v>44</v>
      </c>
      <c r="G23" s="520"/>
      <c r="H23" s="290" t="s">
        <v>45</v>
      </c>
      <c r="I23" s="520"/>
      <c r="J23" s="290" t="s">
        <v>45</v>
      </c>
      <c r="K23" s="520"/>
      <c r="L23" s="288" t="s">
        <v>45</v>
      </c>
      <c r="M23" s="520"/>
      <c r="N23" s="290" t="s">
        <v>45</v>
      </c>
      <c r="O23" s="520"/>
      <c r="P23" s="290" t="s">
        <v>45</v>
      </c>
      <c r="Q23" s="520"/>
      <c r="R23" s="290" t="s">
        <v>44</v>
      </c>
      <c r="S23" s="520"/>
      <c r="T23" s="290" t="s">
        <v>45</v>
      </c>
      <c r="U23" s="520"/>
      <c r="V23" s="290" t="s">
        <v>44</v>
      </c>
      <c r="W23" s="520"/>
      <c r="X23" s="288" t="s">
        <v>44</v>
      </c>
      <c r="Y23" s="520"/>
      <c r="Z23" s="288" t="s">
        <v>44</v>
      </c>
      <c r="AA23" s="520"/>
      <c r="AB23" s="290" t="s">
        <v>44</v>
      </c>
      <c r="AC23" s="520"/>
      <c r="AD23" s="290" t="s">
        <v>44</v>
      </c>
      <c r="AE23" s="520"/>
      <c r="AF23" s="290" t="s">
        <v>44</v>
      </c>
      <c r="AG23" s="520"/>
      <c r="AH23" s="290" t="s">
        <v>45</v>
      </c>
      <c r="AI23" s="520"/>
      <c r="AJ23" s="290" t="s">
        <v>44</v>
      </c>
      <c r="AK23" s="520"/>
      <c r="AL23" s="290" t="s">
        <v>44</v>
      </c>
      <c r="AM23" s="520"/>
      <c r="AN23" s="290" t="s">
        <v>44</v>
      </c>
      <c r="AO23" s="520"/>
      <c r="AP23" s="290" t="s">
        <v>44</v>
      </c>
      <c r="AQ23" s="520"/>
      <c r="AR23" s="290" t="s">
        <v>44</v>
      </c>
      <c r="AS23" s="520"/>
      <c r="AT23" s="290" t="str">
        <f>"N"</f>
        <v>N</v>
      </c>
      <c r="AU23" s="583"/>
      <c r="AV23" s="290" t="str">
        <f>"N"</f>
        <v>N</v>
      </c>
      <c r="AW23" s="583"/>
    </row>
    <row r="24" spans="1:49" s="27" customFormat="1" ht="15.75">
      <c r="A24" s="37" t="s">
        <v>30</v>
      </c>
      <c r="B24" s="290" t="s">
        <v>160</v>
      </c>
      <c r="C24" s="520"/>
      <c r="D24" s="290" t="s">
        <v>164</v>
      </c>
      <c r="E24" s="520"/>
      <c r="F24" s="290" t="s">
        <v>1412</v>
      </c>
      <c r="G24" s="520"/>
      <c r="H24" s="290" t="s">
        <v>1420</v>
      </c>
      <c r="I24" s="520"/>
      <c r="J24" s="290" t="s">
        <v>1426</v>
      </c>
      <c r="K24" s="520"/>
      <c r="L24" s="288" t="s">
        <v>1432</v>
      </c>
      <c r="M24" s="520"/>
      <c r="N24" s="290" t="s">
        <v>1441</v>
      </c>
      <c r="O24" s="520"/>
      <c r="P24" s="290" t="s">
        <v>1450</v>
      </c>
      <c r="Q24" s="520"/>
      <c r="R24" s="290" t="s">
        <v>1441</v>
      </c>
      <c r="S24" s="520"/>
      <c r="T24" s="290" t="s">
        <v>1465</v>
      </c>
      <c r="U24" s="520"/>
      <c r="V24" s="290" t="s">
        <v>1472</v>
      </c>
      <c r="W24" s="520"/>
      <c r="X24" s="288" t="s">
        <v>1480</v>
      </c>
      <c r="Y24" s="520"/>
      <c r="Z24" s="288" t="s">
        <v>1487</v>
      </c>
      <c r="AA24" s="520"/>
      <c r="AB24" s="290" t="s">
        <v>1498</v>
      </c>
      <c r="AC24" s="520"/>
      <c r="AD24" s="290" t="s">
        <v>1472</v>
      </c>
      <c r="AE24" s="520"/>
      <c r="AF24" s="290" t="s">
        <v>1516</v>
      </c>
      <c r="AG24" s="520"/>
      <c r="AH24" s="290" t="s">
        <v>1517</v>
      </c>
      <c r="AI24" s="520"/>
      <c r="AJ24" s="290" t="s">
        <v>1518</v>
      </c>
      <c r="AK24" s="520"/>
      <c r="AL24" s="290" t="s">
        <v>1519</v>
      </c>
      <c r="AM24" s="520"/>
      <c r="AN24" s="290" t="s">
        <v>1520</v>
      </c>
      <c r="AO24" s="520"/>
      <c r="AP24" s="290" t="s">
        <v>1472</v>
      </c>
      <c r="AQ24" s="520"/>
      <c r="AR24" s="290" t="s">
        <v>1472</v>
      </c>
      <c r="AS24" s="520"/>
      <c r="AT24" s="290" t="str">
        <f>"20190827"</f>
        <v>20190827</v>
      </c>
      <c r="AU24" s="583"/>
      <c r="AV24" s="290" t="str">
        <f>"20161107"</f>
        <v>20161107</v>
      </c>
      <c r="AW24" s="583"/>
    </row>
    <row r="25" spans="1:49" s="27" customFormat="1" ht="15.75">
      <c r="A25" s="37" t="s">
        <v>31</v>
      </c>
      <c r="B25" s="290" t="s">
        <v>150</v>
      </c>
      <c r="C25" s="520"/>
      <c r="D25" s="290" t="s">
        <v>150</v>
      </c>
      <c r="E25" s="520"/>
      <c r="F25" s="290" t="s">
        <v>150</v>
      </c>
      <c r="G25" s="520"/>
      <c r="H25" s="290" t="s">
        <v>150</v>
      </c>
      <c r="I25" s="520"/>
      <c r="J25" s="290" t="s">
        <v>1427</v>
      </c>
      <c r="K25" s="520"/>
      <c r="L25" s="288" t="s">
        <v>150</v>
      </c>
      <c r="M25" s="520"/>
      <c r="N25" s="290" t="s">
        <v>1442</v>
      </c>
      <c r="O25" s="520"/>
      <c r="P25" s="290" t="s">
        <v>150</v>
      </c>
      <c r="Q25" s="520"/>
      <c r="R25" s="290" t="s">
        <v>150</v>
      </c>
      <c r="S25" s="520"/>
      <c r="T25" s="290" t="s">
        <v>1466</v>
      </c>
      <c r="U25" s="520"/>
      <c r="V25" s="290" t="s">
        <v>1473</v>
      </c>
      <c r="W25" s="520"/>
      <c r="X25" s="288" t="s">
        <v>150</v>
      </c>
      <c r="Y25" s="520"/>
      <c r="Z25" s="290" t="s">
        <v>150</v>
      </c>
      <c r="AA25" s="520"/>
      <c r="AB25" s="290" t="s">
        <v>150</v>
      </c>
      <c r="AC25" s="520"/>
      <c r="AD25" s="290" t="s">
        <v>1473</v>
      </c>
      <c r="AE25" s="520"/>
      <c r="AF25" s="290" t="s">
        <v>150</v>
      </c>
      <c r="AG25" s="520"/>
      <c r="AH25" s="290" t="s">
        <v>150</v>
      </c>
      <c r="AI25" s="520"/>
      <c r="AJ25" s="290" t="s">
        <v>150</v>
      </c>
      <c r="AK25" s="520"/>
      <c r="AL25" s="290" t="s">
        <v>150</v>
      </c>
      <c r="AM25" s="520"/>
      <c r="AN25" s="290" t="s">
        <v>150</v>
      </c>
      <c r="AO25" s="520"/>
      <c r="AP25" s="290" t="s">
        <v>1543</v>
      </c>
      <c r="AQ25" s="520"/>
      <c r="AR25" s="290" t="s">
        <v>1543</v>
      </c>
      <c r="AS25" s="520"/>
      <c r="AT25" s="290" t="str">
        <f>"0"</f>
        <v>0</v>
      </c>
      <c r="AU25" s="583"/>
      <c r="AV25" s="290" t="str">
        <f>"0"</f>
        <v>0</v>
      </c>
      <c r="AW25" s="583"/>
    </row>
    <row r="26" spans="1:49" s="27" customFormat="1" ht="15.75">
      <c r="A26" s="37" t="s">
        <v>32</v>
      </c>
      <c r="B26" s="290" t="s">
        <v>1402</v>
      </c>
      <c r="C26" s="521"/>
      <c r="D26" s="290" t="s">
        <v>1405</v>
      </c>
      <c r="E26" s="521"/>
      <c r="F26" s="290" t="s">
        <v>1413</v>
      </c>
      <c r="G26" s="521"/>
      <c r="H26" s="290" t="s">
        <v>1421</v>
      </c>
      <c r="I26" s="521"/>
      <c r="J26" s="290" t="s">
        <v>1428</v>
      </c>
      <c r="K26" s="521"/>
      <c r="L26" s="288" t="s">
        <v>1433</v>
      </c>
      <c r="M26" s="520"/>
      <c r="N26" s="290" t="s">
        <v>1405</v>
      </c>
      <c r="O26" s="520"/>
      <c r="P26" s="290" t="s">
        <v>1405</v>
      </c>
      <c r="Q26" s="520"/>
      <c r="R26" s="290" t="s">
        <v>1405</v>
      </c>
      <c r="S26" s="520"/>
      <c r="T26" s="290" t="s">
        <v>1405</v>
      </c>
      <c r="U26" s="520"/>
      <c r="V26" s="290" t="s">
        <v>1405</v>
      </c>
      <c r="W26" s="520"/>
      <c r="X26" s="288" t="s">
        <v>1402</v>
      </c>
      <c r="Y26" s="521"/>
      <c r="Z26" s="290" t="s">
        <v>1488</v>
      </c>
      <c r="AA26" s="521"/>
      <c r="AB26" s="290" t="s">
        <v>1405</v>
      </c>
      <c r="AC26" s="521"/>
      <c r="AD26" s="290" t="s">
        <v>1405</v>
      </c>
      <c r="AE26" s="521"/>
      <c r="AF26" s="290" t="s">
        <v>1405</v>
      </c>
      <c r="AG26" s="521"/>
      <c r="AH26" s="290" t="s">
        <v>1405</v>
      </c>
      <c r="AI26" s="521"/>
      <c r="AJ26" s="290" t="s">
        <v>1405</v>
      </c>
      <c r="AK26" s="521"/>
      <c r="AL26" s="290" t="s">
        <v>1405</v>
      </c>
      <c r="AM26" s="521"/>
      <c r="AN26" s="290" t="s">
        <v>1405</v>
      </c>
      <c r="AO26" s="521"/>
      <c r="AP26" s="290" t="s">
        <v>1405</v>
      </c>
      <c r="AQ26" s="521"/>
      <c r="AR26" s="290" t="s">
        <v>1405</v>
      </c>
      <c r="AS26" s="521"/>
      <c r="AT26" s="290" t="s">
        <v>1823</v>
      </c>
      <c r="AU26" s="584"/>
      <c r="AV26" s="290" t="str">
        <f>"                                                  "</f>
        <v xml:space="preserve">                                                  </v>
      </c>
      <c r="AW26" s="584"/>
    </row>
    <row r="27" spans="1:49" s="27" customFormat="1" ht="15.75">
      <c r="A27" s="37" t="s">
        <v>33</v>
      </c>
      <c r="B27" s="291" t="s">
        <v>46</v>
      </c>
      <c r="C27" s="291"/>
      <c r="D27" s="292" t="s">
        <v>46</v>
      </c>
      <c r="E27" s="291"/>
      <c r="F27" s="292" t="s">
        <v>46</v>
      </c>
      <c r="G27" s="291"/>
      <c r="H27" s="292" t="s">
        <v>46</v>
      </c>
      <c r="I27" s="291"/>
      <c r="J27" s="292" t="s">
        <v>46</v>
      </c>
      <c r="K27" s="292"/>
      <c r="L27" s="288" t="s">
        <v>44</v>
      </c>
      <c r="M27" s="520"/>
      <c r="N27" s="290" t="s">
        <v>45</v>
      </c>
      <c r="O27" s="520"/>
      <c r="P27" s="290" t="s">
        <v>44</v>
      </c>
      <c r="Q27" s="520"/>
      <c r="R27" s="290" t="s">
        <v>45</v>
      </c>
      <c r="S27" s="520"/>
      <c r="T27" s="290" t="s">
        <v>44</v>
      </c>
      <c r="U27" s="520"/>
      <c r="V27" s="290" t="s">
        <v>45</v>
      </c>
      <c r="W27" s="520"/>
      <c r="X27" s="292" t="s">
        <v>46</v>
      </c>
      <c r="Y27" s="292"/>
      <c r="Z27" s="292" t="s">
        <v>46</v>
      </c>
      <c r="AA27" s="291"/>
      <c r="AB27" s="292" t="s">
        <v>46</v>
      </c>
      <c r="AC27" s="291"/>
      <c r="AD27" s="292" t="s">
        <v>46</v>
      </c>
      <c r="AE27" s="291"/>
      <c r="AF27" s="292" t="s">
        <v>46</v>
      </c>
      <c r="AG27" s="291"/>
      <c r="AH27" s="292" t="s">
        <v>46</v>
      </c>
      <c r="AI27" s="291"/>
      <c r="AJ27" s="292" t="s">
        <v>46</v>
      </c>
      <c r="AK27" s="291"/>
      <c r="AL27" s="292" t="s">
        <v>46</v>
      </c>
      <c r="AM27" s="291"/>
      <c r="AN27" s="292" t="s">
        <v>46</v>
      </c>
      <c r="AO27" s="291"/>
      <c r="AP27" s="292" t="s">
        <v>46</v>
      </c>
      <c r="AQ27" s="291"/>
      <c r="AR27" s="292" t="s">
        <v>46</v>
      </c>
      <c r="AS27" s="291"/>
      <c r="AT27" s="292"/>
      <c r="AU27" s="291"/>
      <c r="AV27" s="292"/>
      <c r="AW27" s="291"/>
    </row>
    <row r="28" spans="1:49" s="27" customFormat="1" ht="15.75">
      <c r="A28" s="37" t="s">
        <v>34</v>
      </c>
      <c r="B28" s="291" t="s">
        <v>46</v>
      </c>
      <c r="C28" s="291"/>
      <c r="D28" s="291" t="s">
        <v>46</v>
      </c>
      <c r="E28" s="291"/>
      <c r="F28" s="292" t="s">
        <v>46</v>
      </c>
      <c r="G28" s="291"/>
      <c r="H28" s="292" t="s">
        <v>46</v>
      </c>
      <c r="I28" s="291"/>
      <c r="J28" s="292" t="s">
        <v>46</v>
      </c>
      <c r="K28" s="292"/>
      <c r="L28" s="288" t="s">
        <v>169</v>
      </c>
      <c r="M28" s="520"/>
      <c r="N28" s="290" t="s">
        <v>169</v>
      </c>
      <c r="O28" s="520"/>
      <c r="P28" s="290" t="s">
        <v>169</v>
      </c>
      <c r="Q28" s="520"/>
      <c r="R28" s="290" t="s">
        <v>169</v>
      </c>
      <c r="S28" s="520"/>
      <c r="T28" s="290" t="s">
        <v>169</v>
      </c>
      <c r="U28" s="520"/>
      <c r="V28" s="290" t="s">
        <v>169</v>
      </c>
      <c r="W28" s="520"/>
      <c r="X28" s="291" t="s">
        <v>46</v>
      </c>
      <c r="Y28" s="291"/>
      <c r="Z28" s="291" t="s">
        <v>46</v>
      </c>
      <c r="AA28" s="291"/>
      <c r="AB28" s="291" t="s">
        <v>46</v>
      </c>
      <c r="AC28" s="291"/>
      <c r="AD28" s="291" t="s">
        <v>46</v>
      </c>
      <c r="AE28" s="291"/>
      <c r="AF28" s="291" t="s">
        <v>46</v>
      </c>
      <c r="AG28" s="291"/>
      <c r="AH28" s="291" t="s">
        <v>46</v>
      </c>
      <c r="AI28" s="291"/>
      <c r="AJ28" s="291" t="s">
        <v>46</v>
      </c>
      <c r="AK28" s="291"/>
      <c r="AL28" s="291" t="s">
        <v>46</v>
      </c>
      <c r="AM28" s="291"/>
      <c r="AN28" s="291" t="s">
        <v>46</v>
      </c>
      <c r="AO28" s="291"/>
      <c r="AP28" s="291" t="s">
        <v>46</v>
      </c>
      <c r="AQ28" s="291"/>
      <c r="AR28" s="291" t="s">
        <v>46</v>
      </c>
      <c r="AS28" s="291"/>
      <c r="AT28" s="291"/>
      <c r="AU28" s="291"/>
      <c r="AV28" s="291"/>
      <c r="AW28" s="291"/>
    </row>
    <row r="29" spans="1:49" s="27" customFormat="1" ht="15.75">
      <c r="A29" s="37" t="s">
        <v>35</v>
      </c>
      <c r="B29" s="291" t="s">
        <v>46</v>
      </c>
      <c r="C29" s="291"/>
      <c r="D29" s="291" t="s">
        <v>46</v>
      </c>
      <c r="E29" s="291"/>
      <c r="F29" s="292" t="s">
        <v>46</v>
      </c>
      <c r="G29" s="291"/>
      <c r="H29" s="292" t="s">
        <v>46</v>
      </c>
      <c r="I29" s="291"/>
      <c r="J29" s="292" t="s">
        <v>46</v>
      </c>
      <c r="K29" s="292"/>
      <c r="L29" s="288" t="s">
        <v>1434</v>
      </c>
      <c r="M29" s="521"/>
      <c r="N29" s="290" t="s">
        <v>169</v>
      </c>
      <c r="O29" s="521"/>
      <c r="P29" s="290" t="s">
        <v>1451</v>
      </c>
      <c r="Q29" s="521"/>
      <c r="R29" s="290" t="s">
        <v>1458</v>
      </c>
      <c r="S29" s="521"/>
      <c r="T29" s="290" t="s">
        <v>1467</v>
      </c>
      <c r="U29" s="521"/>
      <c r="V29" s="290" t="s">
        <v>1474</v>
      </c>
      <c r="W29" s="521"/>
      <c r="X29" s="291" t="s">
        <v>46</v>
      </c>
      <c r="Y29" s="291"/>
      <c r="Z29" s="291" t="s">
        <v>46</v>
      </c>
      <c r="AA29" s="291"/>
      <c r="AB29" s="291" t="s">
        <v>46</v>
      </c>
      <c r="AC29" s="291"/>
      <c r="AD29" s="291" t="s">
        <v>46</v>
      </c>
      <c r="AE29" s="291"/>
      <c r="AF29" s="291" t="s">
        <v>46</v>
      </c>
      <c r="AG29" s="291"/>
      <c r="AH29" s="291" t="s">
        <v>46</v>
      </c>
      <c r="AI29" s="291"/>
      <c r="AJ29" s="291" t="s">
        <v>46</v>
      </c>
      <c r="AK29" s="291"/>
      <c r="AL29" s="291" t="s">
        <v>46</v>
      </c>
      <c r="AM29" s="291"/>
      <c r="AN29" s="291" t="s">
        <v>46</v>
      </c>
      <c r="AO29" s="291"/>
      <c r="AP29" s="291" t="s">
        <v>46</v>
      </c>
      <c r="AQ29" s="291"/>
      <c r="AR29" s="291" t="s">
        <v>46</v>
      </c>
      <c r="AS29" s="291"/>
      <c r="AT29" s="291"/>
      <c r="AU29" s="291"/>
      <c r="AV29" s="291"/>
      <c r="AW29" s="291"/>
    </row>
    <row r="30" spans="1:49" s="27" customFormat="1" ht="15.75">
      <c r="A30" s="37" t="s">
        <v>36</v>
      </c>
      <c r="B30" s="291" t="s">
        <v>46</v>
      </c>
      <c r="C30" s="291"/>
      <c r="D30" s="291" t="s">
        <v>46</v>
      </c>
      <c r="E30" s="291"/>
      <c r="F30" s="291" t="s">
        <v>46</v>
      </c>
      <c r="G30" s="291"/>
      <c r="H30" s="291" t="s">
        <v>46</v>
      </c>
      <c r="I30" s="291"/>
      <c r="J30" s="292" t="s">
        <v>46</v>
      </c>
      <c r="K30" s="292"/>
      <c r="L30" s="292" t="s">
        <v>46</v>
      </c>
      <c r="M30" s="292"/>
      <c r="N30" s="292" t="s">
        <v>46</v>
      </c>
      <c r="O30" s="292"/>
      <c r="P30" s="292" t="s">
        <v>46</v>
      </c>
      <c r="Q30" s="292"/>
      <c r="R30" s="292" t="s">
        <v>46</v>
      </c>
      <c r="S30" s="292"/>
      <c r="T30" s="292" t="s">
        <v>46</v>
      </c>
      <c r="U30" s="292"/>
      <c r="V30" s="292" t="s">
        <v>46</v>
      </c>
      <c r="W30" s="292"/>
      <c r="X30" s="291" t="s">
        <v>46</v>
      </c>
      <c r="Y30" s="291"/>
      <c r="Z30" s="290" t="s">
        <v>169</v>
      </c>
      <c r="AA30" s="557"/>
      <c r="AB30" s="290" t="s">
        <v>1499</v>
      </c>
      <c r="AC30" s="557"/>
      <c r="AD30" s="290" t="s">
        <v>177</v>
      </c>
      <c r="AE30" s="557"/>
      <c r="AF30" s="290" t="s">
        <v>174</v>
      </c>
      <c r="AG30" s="557"/>
      <c r="AH30" s="290" t="s">
        <v>1458</v>
      </c>
      <c r="AI30" s="557"/>
      <c r="AJ30" s="290" t="s">
        <v>1458</v>
      </c>
      <c r="AK30" s="557"/>
      <c r="AL30" s="290" t="s">
        <v>1521</v>
      </c>
      <c r="AM30" s="557"/>
      <c r="AN30" s="290" t="s">
        <v>1522</v>
      </c>
      <c r="AO30" s="557"/>
      <c r="AP30" s="290" t="s">
        <v>177</v>
      </c>
      <c r="AQ30" s="557"/>
      <c r="AR30" s="290" t="s">
        <v>177</v>
      </c>
      <c r="AS30" s="557"/>
      <c r="AT30" s="317" t="str">
        <f>"1.000"</f>
        <v>1.000</v>
      </c>
      <c r="AU30" s="557"/>
      <c r="AV30" s="291"/>
      <c r="AW30" s="291"/>
    </row>
    <row r="31" spans="1:49" s="27" customFormat="1" ht="15.75">
      <c r="A31" s="37" t="s">
        <v>1390</v>
      </c>
      <c r="B31" s="291" t="s">
        <v>46</v>
      </c>
      <c r="C31" s="291"/>
      <c r="D31" s="291" t="s">
        <v>46</v>
      </c>
      <c r="E31" s="291"/>
      <c r="F31" s="291" t="s">
        <v>46</v>
      </c>
      <c r="G31" s="291"/>
      <c r="H31" s="291" t="s">
        <v>46</v>
      </c>
      <c r="I31" s="291"/>
      <c r="J31" s="292" t="s">
        <v>46</v>
      </c>
      <c r="K31" s="292"/>
      <c r="L31" s="292" t="s">
        <v>46</v>
      </c>
      <c r="M31" s="292"/>
      <c r="N31" s="292" t="s">
        <v>46</v>
      </c>
      <c r="O31" s="292"/>
      <c r="P31" s="292" t="s">
        <v>46</v>
      </c>
      <c r="Q31" s="292"/>
      <c r="R31" s="292" t="s">
        <v>46</v>
      </c>
      <c r="S31" s="292"/>
      <c r="T31" s="292" t="s">
        <v>46</v>
      </c>
      <c r="U31" s="292"/>
      <c r="V31" s="292" t="s">
        <v>46</v>
      </c>
      <c r="W31" s="292"/>
      <c r="X31" s="291" t="s">
        <v>46</v>
      </c>
      <c r="Y31" s="291"/>
      <c r="Z31" s="290" t="s">
        <v>169</v>
      </c>
      <c r="AA31" s="558"/>
      <c r="AB31" s="290" t="s">
        <v>169</v>
      </c>
      <c r="AC31" s="558"/>
      <c r="AD31" s="290" t="s">
        <v>1464</v>
      </c>
      <c r="AE31" s="558"/>
      <c r="AF31" s="290" t="s">
        <v>1523</v>
      </c>
      <c r="AG31" s="558"/>
      <c r="AH31" s="290" t="s">
        <v>1523</v>
      </c>
      <c r="AI31" s="558"/>
      <c r="AJ31" s="290" t="s">
        <v>1499</v>
      </c>
      <c r="AK31" s="558"/>
      <c r="AL31" s="290" t="s">
        <v>1524</v>
      </c>
      <c r="AM31" s="558"/>
      <c r="AN31" s="290" t="s">
        <v>1525</v>
      </c>
      <c r="AO31" s="558"/>
      <c r="AP31" s="290" t="s">
        <v>1464</v>
      </c>
      <c r="AQ31" s="558"/>
      <c r="AR31" s="290" t="s">
        <v>1464</v>
      </c>
      <c r="AS31" s="558"/>
      <c r="AT31" s="317" t="str">
        <f>"348.000"</f>
        <v>348.000</v>
      </c>
      <c r="AU31" s="558"/>
      <c r="AV31" s="291"/>
      <c r="AW31" s="291"/>
    </row>
    <row r="32" spans="1:49" s="27" customFormat="1" ht="15.75">
      <c r="A32" s="37" t="s">
        <v>1391</v>
      </c>
      <c r="B32" s="291" t="s">
        <v>46</v>
      </c>
      <c r="C32" s="291"/>
      <c r="D32" s="291" t="s">
        <v>46</v>
      </c>
      <c r="E32" s="291"/>
      <c r="F32" s="291" t="s">
        <v>46</v>
      </c>
      <c r="G32" s="291"/>
      <c r="H32" s="291" t="s">
        <v>46</v>
      </c>
      <c r="I32" s="291"/>
      <c r="J32" s="292" t="s">
        <v>46</v>
      </c>
      <c r="K32" s="292"/>
      <c r="L32" s="292" t="s">
        <v>46</v>
      </c>
      <c r="M32" s="292"/>
      <c r="N32" s="292" t="s">
        <v>46</v>
      </c>
      <c r="O32" s="292"/>
      <c r="P32" s="292" t="s">
        <v>46</v>
      </c>
      <c r="Q32" s="292"/>
      <c r="R32" s="292" t="s">
        <v>46</v>
      </c>
      <c r="S32" s="292"/>
      <c r="T32" s="292" t="s">
        <v>46</v>
      </c>
      <c r="U32" s="292"/>
      <c r="V32" s="292" t="s">
        <v>46</v>
      </c>
      <c r="W32" s="292"/>
      <c r="X32" s="291" t="s">
        <v>46</v>
      </c>
      <c r="Y32" s="291"/>
      <c r="Z32" s="290" t="s">
        <v>169</v>
      </c>
      <c r="AA32" s="558"/>
      <c r="AB32" s="290" t="s">
        <v>169</v>
      </c>
      <c r="AC32" s="558"/>
      <c r="AD32" s="290" t="s">
        <v>169</v>
      </c>
      <c r="AE32" s="558"/>
      <c r="AF32" s="290" t="s">
        <v>1526</v>
      </c>
      <c r="AG32" s="558"/>
      <c r="AH32" s="290" t="s">
        <v>1524</v>
      </c>
      <c r="AI32" s="558"/>
      <c r="AJ32" s="290" t="s">
        <v>1527</v>
      </c>
      <c r="AK32" s="558"/>
      <c r="AL32" s="290" t="s">
        <v>169</v>
      </c>
      <c r="AM32" s="558"/>
      <c r="AN32" s="290" t="s">
        <v>169</v>
      </c>
      <c r="AO32" s="558"/>
      <c r="AP32" s="290" t="s">
        <v>169</v>
      </c>
      <c r="AQ32" s="558"/>
      <c r="AR32" s="290" t="s">
        <v>169</v>
      </c>
      <c r="AS32" s="558"/>
      <c r="AT32" s="317" t="str">
        <f>"400.000"</f>
        <v>400.000</v>
      </c>
      <c r="AU32" s="558"/>
      <c r="AV32" s="291"/>
      <c r="AW32" s="291"/>
    </row>
    <row r="33" spans="1:49" s="27" customFormat="1" ht="15.75">
      <c r="A33" s="37" t="s">
        <v>37</v>
      </c>
      <c r="B33" s="291" t="s">
        <v>46</v>
      </c>
      <c r="C33" s="291"/>
      <c r="D33" s="291" t="s">
        <v>46</v>
      </c>
      <c r="E33" s="291"/>
      <c r="F33" s="291" t="s">
        <v>46</v>
      </c>
      <c r="G33" s="291"/>
      <c r="H33" s="291" t="s">
        <v>46</v>
      </c>
      <c r="I33" s="291"/>
      <c r="J33" s="292" t="s">
        <v>46</v>
      </c>
      <c r="K33" s="292"/>
      <c r="L33" s="292" t="s">
        <v>46</v>
      </c>
      <c r="M33" s="292"/>
      <c r="N33" s="292" t="s">
        <v>46</v>
      </c>
      <c r="O33" s="292"/>
      <c r="P33" s="292" t="s">
        <v>46</v>
      </c>
      <c r="Q33" s="292"/>
      <c r="R33" s="292" t="s">
        <v>46</v>
      </c>
      <c r="S33" s="292"/>
      <c r="T33" s="292" t="s">
        <v>46</v>
      </c>
      <c r="U33" s="292"/>
      <c r="V33" s="292" t="s">
        <v>46</v>
      </c>
      <c r="W33" s="292"/>
      <c r="X33" s="291" t="s">
        <v>46</v>
      </c>
      <c r="Y33" s="291"/>
      <c r="Z33" s="290" t="s">
        <v>150</v>
      </c>
      <c r="AA33" s="558"/>
      <c r="AB33" s="290" t="s">
        <v>1500</v>
      </c>
      <c r="AC33" s="558"/>
      <c r="AD33" s="290" t="s">
        <v>1528</v>
      </c>
      <c r="AE33" s="558"/>
      <c r="AF33" s="290" t="s">
        <v>1529</v>
      </c>
      <c r="AG33" s="558"/>
      <c r="AH33" s="290" t="s">
        <v>1530</v>
      </c>
      <c r="AI33" s="558"/>
      <c r="AJ33" s="290" t="s">
        <v>1531</v>
      </c>
      <c r="AK33" s="558"/>
      <c r="AL33" s="290" t="s">
        <v>1532</v>
      </c>
      <c r="AM33" s="558"/>
      <c r="AN33" s="290" t="s">
        <v>1533</v>
      </c>
      <c r="AO33" s="558"/>
      <c r="AP33" s="290" t="s">
        <v>1544</v>
      </c>
      <c r="AQ33" s="558"/>
      <c r="AR33" s="290" t="s">
        <v>1544</v>
      </c>
      <c r="AS33" s="558"/>
      <c r="AT33" s="317" t="s">
        <v>1544</v>
      </c>
      <c r="AU33" s="558"/>
      <c r="AV33" s="291"/>
      <c r="AW33" s="291"/>
    </row>
    <row r="34" spans="1:49" s="27" customFormat="1" ht="15.75">
      <c r="A34" s="37" t="s">
        <v>38</v>
      </c>
      <c r="B34" s="291" t="s">
        <v>46</v>
      </c>
      <c r="C34" s="291"/>
      <c r="D34" s="291" t="s">
        <v>46</v>
      </c>
      <c r="E34" s="291"/>
      <c r="F34" s="291" t="s">
        <v>46</v>
      </c>
      <c r="G34" s="291"/>
      <c r="H34" s="291" t="s">
        <v>46</v>
      </c>
      <c r="I34" s="291"/>
      <c r="J34" s="292" t="s">
        <v>46</v>
      </c>
      <c r="K34" s="292"/>
      <c r="L34" s="292" t="s">
        <v>46</v>
      </c>
      <c r="M34" s="292"/>
      <c r="N34" s="292" t="s">
        <v>46</v>
      </c>
      <c r="O34" s="292"/>
      <c r="P34" s="292" t="s">
        <v>46</v>
      </c>
      <c r="Q34" s="292"/>
      <c r="R34" s="292" t="s">
        <v>46</v>
      </c>
      <c r="S34" s="292"/>
      <c r="T34" s="292" t="s">
        <v>46</v>
      </c>
      <c r="U34" s="292"/>
      <c r="V34" s="292" t="s">
        <v>46</v>
      </c>
      <c r="W34" s="292"/>
      <c r="X34" s="291" t="s">
        <v>46</v>
      </c>
      <c r="Y34" s="291"/>
      <c r="Z34" s="290" t="s">
        <v>52</v>
      </c>
      <c r="AA34" s="558"/>
      <c r="AB34" s="290" t="s">
        <v>53</v>
      </c>
      <c r="AC34" s="558"/>
      <c r="AD34" s="290" t="s">
        <v>52</v>
      </c>
      <c r="AE34" s="558"/>
      <c r="AF34" s="290" t="s">
        <v>1534</v>
      </c>
      <c r="AG34" s="558"/>
      <c r="AH34" s="290" t="s">
        <v>52</v>
      </c>
      <c r="AI34" s="558"/>
      <c r="AJ34" s="290" t="s">
        <v>1534</v>
      </c>
      <c r="AK34" s="558"/>
      <c r="AL34" s="290" t="s">
        <v>53</v>
      </c>
      <c r="AM34" s="558"/>
      <c r="AN34" s="290" t="s">
        <v>53</v>
      </c>
      <c r="AO34" s="558"/>
      <c r="AP34" s="290" t="s">
        <v>53</v>
      </c>
      <c r="AQ34" s="558"/>
      <c r="AR34" s="290" t="s">
        <v>52</v>
      </c>
      <c r="AS34" s="558"/>
      <c r="AT34" s="317" t="str">
        <f>"O"</f>
        <v>O</v>
      </c>
      <c r="AU34" s="558"/>
      <c r="AV34" s="291"/>
      <c r="AW34" s="291"/>
    </row>
    <row r="35" spans="1:49" s="27" customFormat="1" ht="15.75">
      <c r="A35" s="37" t="s">
        <v>39</v>
      </c>
      <c r="B35" s="291" t="s">
        <v>46</v>
      </c>
      <c r="C35" s="291"/>
      <c r="D35" s="291" t="s">
        <v>46</v>
      </c>
      <c r="E35" s="291"/>
      <c r="F35" s="291" t="s">
        <v>46</v>
      </c>
      <c r="G35" s="291"/>
      <c r="H35" s="291" t="s">
        <v>46</v>
      </c>
      <c r="I35" s="291"/>
      <c r="J35" s="292" t="s">
        <v>46</v>
      </c>
      <c r="K35" s="292"/>
      <c r="L35" s="292" t="s">
        <v>46</v>
      </c>
      <c r="M35" s="292"/>
      <c r="N35" s="292" t="s">
        <v>46</v>
      </c>
      <c r="O35" s="292"/>
      <c r="P35" s="292" t="s">
        <v>46</v>
      </c>
      <c r="Q35" s="292"/>
      <c r="R35" s="292" t="s">
        <v>46</v>
      </c>
      <c r="S35" s="292"/>
      <c r="T35" s="292" t="s">
        <v>46</v>
      </c>
      <c r="U35" s="292"/>
      <c r="V35" s="292" t="s">
        <v>46</v>
      </c>
      <c r="W35" s="292"/>
      <c r="X35" s="291" t="s">
        <v>46</v>
      </c>
      <c r="Y35" s="291"/>
      <c r="Z35" s="290" t="s">
        <v>56</v>
      </c>
      <c r="AA35" s="558"/>
      <c r="AB35" s="290" t="s">
        <v>55</v>
      </c>
      <c r="AC35" s="558"/>
      <c r="AD35" s="290" t="s">
        <v>56</v>
      </c>
      <c r="AE35" s="558"/>
      <c r="AF35" s="290" t="s">
        <v>55</v>
      </c>
      <c r="AG35" s="558"/>
      <c r="AH35" s="290" t="s">
        <v>56</v>
      </c>
      <c r="AI35" s="558"/>
      <c r="AJ35" s="290" t="s">
        <v>55</v>
      </c>
      <c r="AK35" s="558"/>
      <c r="AL35" s="290" t="s">
        <v>56</v>
      </c>
      <c r="AM35" s="558"/>
      <c r="AN35" s="290" t="s">
        <v>56</v>
      </c>
      <c r="AO35" s="558"/>
      <c r="AP35" s="290" t="s">
        <v>56</v>
      </c>
      <c r="AQ35" s="558"/>
      <c r="AR35" s="290" t="s">
        <v>55</v>
      </c>
      <c r="AS35" s="558"/>
      <c r="AT35" s="317" t="str">
        <f>"E"</f>
        <v>E</v>
      </c>
      <c r="AU35" s="558"/>
      <c r="AV35" s="291"/>
      <c r="AW35" s="291"/>
    </row>
    <row r="36" spans="1:49" s="27" customFormat="1" ht="15.75">
      <c r="A36" s="37" t="s">
        <v>1392</v>
      </c>
      <c r="B36" s="291" t="s">
        <v>46</v>
      </c>
      <c r="C36" s="291"/>
      <c r="D36" s="291" t="s">
        <v>46</v>
      </c>
      <c r="E36" s="291"/>
      <c r="F36" s="291" t="s">
        <v>46</v>
      </c>
      <c r="G36" s="291"/>
      <c r="H36" s="291" t="s">
        <v>46</v>
      </c>
      <c r="I36" s="291"/>
      <c r="J36" s="292" t="s">
        <v>46</v>
      </c>
      <c r="K36" s="292"/>
      <c r="L36" s="292" t="s">
        <v>46</v>
      </c>
      <c r="M36" s="292"/>
      <c r="N36" s="292" t="s">
        <v>46</v>
      </c>
      <c r="O36" s="292"/>
      <c r="P36" s="292" t="s">
        <v>46</v>
      </c>
      <c r="Q36" s="292"/>
      <c r="R36" s="292" t="s">
        <v>46</v>
      </c>
      <c r="S36" s="292"/>
      <c r="T36" s="292" t="s">
        <v>46</v>
      </c>
      <c r="U36" s="292"/>
      <c r="V36" s="292" t="s">
        <v>46</v>
      </c>
      <c r="W36" s="292"/>
      <c r="X36" s="291" t="s">
        <v>46</v>
      </c>
      <c r="Y36" s="291"/>
      <c r="Z36" s="290" t="s">
        <v>45</v>
      </c>
      <c r="AA36" s="558"/>
      <c r="AB36" s="290" t="s">
        <v>45</v>
      </c>
      <c r="AC36" s="558"/>
      <c r="AD36" s="290" t="s">
        <v>1535</v>
      </c>
      <c r="AE36" s="558"/>
      <c r="AF36" s="290" t="s">
        <v>45</v>
      </c>
      <c r="AG36" s="558"/>
      <c r="AH36" s="290" t="s">
        <v>1535</v>
      </c>
      <c r="AI36" s="558"/>
      <c r="AJ36" s="290" t="s">
        <v>45</v>
      </c>
      <c r="AK36" s="558"/>
      <c r="AL36" s="290" t="s">
        <v>45</v>
      </c>
      <c r="AM36" s="558"/>
      <c r="AN36" s="290" t="s">
        <v>45</v>
      </c>
      <c r="AO36" s="558"/>
      <c r="AP36" s="290" t="s">
        <v>1535</v>
      </c>
      <c r="AQ36" s="558"/>
      <c r="AR36" s="290" t="s">
        <v>1535</v>
      </c>
      <c r="AS36" s="558"/>
      <c r="AT36" s="317" t="str">
        <f>"N"</f>
        <v>N</v>
      </c>
      <c r="AU36" s="558"/>
      <c r="AV36" s="291"/>
      <c r="AW36" s="291"/>
    </row>
    <row r="37" spans="1:49" s="27" customFormat="1" ht="15.75">
      <c r="A37" s="37" t="s">
        <v>1393</v>
      </c>
      <c r="B37" s="291" t="s">
        <v>46</v>
      </c>
      <c r="C37" s="291"/>
      <c r="D37" s="291" t="s">
        <v>46</v>
      </c>
      <c r="E37" s="291"/>
      <c r="F37" s="291" t="s">
        <v>46</v>
      </c>
      <c r="G37" s="291"/>
      <c r="H37" s="291" t="s">
        <v>46</v>
      </c>
      <c r="I37" s="291"/>
      <c r="J37" s="292" t="s">
        <v>46</v>
      </c>
      <c r="K37" s="292"/>
      <c r="L37" s="292" t="s">
        <v>46</v>
      </c>
      <c r="M37" s="292"/>
      <c r="N37" s="292" t="s">
        <v>46</v>
      </c>
      <c r="O37" s="292"/>
      <c r="P37" s="292" t="s">
        <v>46</v>
      </c>
      <c r="Q37" s="292"/>
      <c r="R37" s="292" t="s">
        <v>46</v>
      </c>
      <c r="S37" s="292"/>
      <c r="T37" s="292" t="s">
        <v>46</v>
      </c>
      <c r="U37" s="292"/>
      <c r="V37" s="292" t="s">
        <v>46</v>
      </c>
      <c r="W37" s="292"/>
      <c r="X37" s="291" t="s">
        <v>46</v>
      </c>
      <c r="Y37" s="291"/>
      <c r="Z37" s="290" t="s">
        <v>150</v>
      </c>
      <c r="AA37" s="558"/>
      <c r="AB37" s="290" t="s">
        <v>150</v>
      </c>
      <c r="AC37" s="558"/>
      <c r="AD37" s="290">
        <v>2147483647</v>
      </c>
      <c r="AE37" s="558"/>
      <c r="AF37" s="290" t="s">
        <v>150</v>
      </c>
      <c r="AG37" s="558"/>
      <c r="AH37" s="290" t="s">
        <v>150</v>
      </c>
      <c r="AI37" s="558"/>
      <c r="AJ37" s="290" t="s">
        <v>150</v>
      </c>
      <c r="AK37" s="558"/>
      <c r="AL37" s="290" t="s">
        <v>150</v>
      </c>
      <c r="AM37" s="558"/>
      <c r="AN37" s="290" t="s">
        <v>150</v>
      </c>
      <c r="AO37" s="558"/>
      <c r="AP37" s="290" t="s">
        <v>150</v>
      </c>
      <c r="AQ37" s="558"/>
      <c r="AR37" s="290">
        <v>33333333</v>
      </c>
      <c r="AS37" s="558"/>
      <c r="AT37" s="317" t="str">
        <f>"0.000"</f>
        <v>0.000</v>
      </c>
      <c r="AU37" s="558"/>
      <c r="AV37" s="291"/>
      <c r="AW37" s="291"/>
    </row>
    <row r="38" spans="1:49" s="27" customFormat="1" ht="15.75">
      <c r="A38" s="37" t="s">
        <v>1394</v>
      </c>
      <c r="B38" s="291" t="s">
        <v>46</v>
      </c>
      <c r="C38" s="291"/>
      <c r="D38" s="291" t="s">
        <v>46</v>
      </c>
      <c r="E38" s="291"/>
      <c r="F38" s="291" t="s">
        <v>46</v>
      </c>
      <c r="G38" s="291"/>
      <c r="H38" s="291" t="s">
        <v>46</v>
      </c>
      <c r="I38" s="291"/>
      <c r="J38" s="292" t="s">
        <v>46</v>
      </c>
      <c r="K38" s="292"/>
      <c r="L38" s="292" t="s">
        <v>46</v>
      </c>
      <c r="M38" s="292"/>
      <c r="N38" s="292" t="s">
        <v>46</v>
      </c>
      <c r="O38" s="292"/>
      <c r="P38" s="292" t="s">
        <v>46</v>
      </c>
      <c r="Q38" s="292"/>
      <c r="R38" s="292" t="s">
        <v>46</v>
      </c>
      <c r="S38" s="292"/>
      <c r="T38" s="292" t="s">
        <v>46</v>
      </c>
      <c r="U38" s="292"/>
      <c r="V38" s="292" t="s">
        <v>46</v>
      </c>
      <c r="W38" s="292"/>
      <c r="X38" s="291" t="s">
        <v>46</v>
      </c>
      <c r="Y38" s="291"/>
      <c r="Z38" s="290" t="s">
        <v>150</v>
      </c>
      <c r="AA38" s="558"/>
      <c r="AB38" s="290" t="s">
        <v>150</v>
      </c>
      <c r="AC38" s="558"/>
      <c r="AD38" s="290" t="s">
        <v>150</v>
      </c>
      <c r="AE38" s="558"/>
      <c r="AF38" s="290" t="s">
        <v>150</v>
      </c>
      <c r="AG38" s="558"/>
      <c r="AH38" s="290" t="s">
        <v>150</v>
      </c>
      <c r="AI38" s="558"/>
      <c r="AJ38" s="290" t="s">
        <v>150</v>
      </c>
      <c r="AK38" s="558"/>
      <c r="AL38" s="290" t="s">
        <v>150</v>
      </c>
      <c r="AM38" s="558"/>
      <c r="AN38" s="290" t="s">
        <v>150</v>
      </c>
      <c r="AO38" s="558"/>
      <c r="AP38" s="290" t="s">
        <v>150</v>
      </c>
      <c r="AQ38" s="558"/>
      <c r="AR38" s="290" t="s">
        <v>203</v>
      </c>
      <c r="AS38" s="558"/>
      <c r="AT38" s="317" t="str">
        <f>"0"</f>
        <v>0</v>
      </c>
      <c r="AU38" s="558"/>
      <c r="AV38" s="291"/>
      <c r="AW38" s="291"/>
    </row>
    <row r="39" spans="1:49" s="27" customFormat="1" ht="15.75">
      <c r="A39" s="37" t="s">
        <v>1395</v>
      </c>
      <c r="B39" s="291" t="s">
        <v>46</v>
      </c>
      <c r="C39" s="291"/>
      <c r="D39" s="291" t="s">
        <v>46</v>
      </c>
      <c r="E39" s="291"/>
      <c r="F39" s="291" t="s">
        <v>46</v>
      </c>
      <c r="G39" s="291"/>
      <c r="H39" s="291" t="s">
        <v>46</v>
      </c>
      <c r="I39" s="291"/>
      <c r="J39" s="292" t="s">
        <v>46</v>
      </c>
      <c r="K39" s="292"/>
      <c r="L39" s="292" t="s">
        <v>46</v>
      </c>
      <c r="M39" s="292"/>
      <c r="N39" s="292" t="s">
        <v>46</v>
      </c>
      <c r="O39" s="292"/>
      <c r="P39" s="292" t="s">
        <v>46</v>
      </c>
      <c r="Q39" s="292"/>
      <c r="R39" s="292" t="s">
        <v>46</v>
      </c>
      <c r="S39" s="292"/>
      <c r="T39" s="292" t="s">
        <v>46</v>
      </c>
      <c r="U39" s="292"/>
      <c r="V39" s="292" t="s">
        <v>46</v>
      </c>
      <c r="W39" s="292"/>
      <c r="X39" s="291" t="s">
        <v>46</v>
      </c>
      <c r="Y39" s="291"/>
      <c r="Z39" s="290" t="s">
        <v>150</v>
      </c>
      <c r="AA39" s="558"/>
      <c r="AB39" s="290" t="s">
        <v>166</v>
      </c>
      <c r="AC39" s="558"/>
      <c r="AD39" s="290" t="s">
        <v>161</v>
      </c>
      <c r="AE39" s="558"/>
      <c r="AF39" s="290" t="s">
        <v>945</v>
      </c>
      <c r="AG39" s="558"/>
      <c r="AH39" s="290" t="s">
        <v>173</v>
      </c>
      <c r="AI39" s="558"/>
      <c r="AJ39" s="290" t="s">
        <v>1536</v>
      </c>
      <c r="AK39" s="558"/>
      <c r="AL39" s="290" t="s">
        <v>1537</v>
      </c>
      <c r="AM39" s="558"/>
      <c r="AN39" s="290" t="s">
        <v>1538</v>
      </c>
      <c r="AO39" s="558"/>
      <c r="AP39" s="290" t="s">
        <v>161</v>
      </c>
      <c r="AQ39" s="558"/>
      <c r="AR39" s="290" t="s">
        <v>161</v>
      </c>
      <c r="AS39" s="558"/>
      <c r="AT39" s="317" t="str">
        <f>"1"</f>
        <v>1</v>
      </c>
      <c r="AU39" s="558"/>
      <c r="AV39" s="291"/>
      <c r="AW39" s="291"/>
    </row>
    <row r="40" spans="1:49" s="27" customFormat="1" ht="15.75">
      <c r="A40" s="37" t="s">
        <v>1396</v>
      </c>
      <c r="B40" s="291" t="s">
        <v>46</v>
      </c>
      <c r="C40" s="291"/>
      <c r="D40" s="291" t="s">
        <v>46</v>
      </c>
      <c r="E40" s="291"/>
      <c r="F40" s="291" t="s">
        <v>46</v>
      </c>
      <c r="G40" s="291"/>
      <c r="H40" s="291" t="s">
        <v>46</v>
      </c>
      <c r="I40" s="291"/>
      <c r="J40" s="292" t="s">
        <v>46</v>
      </c>
      <c r="K40" s="292"/>
      <c r="L40" s="292" t="s">
        <v>46</v>
      </c>
      <c r="M40" s="292"/>
      <c r="N40" s="292" t="s">
        <v>46</v>
      </c>
      <c r="O40" s="292"/>
      <c r="P40" s="292" t="s">
        <v>46</v>
      </c>
      <c r="Q40" s="292"/>
      <c r="R40" s="292" t="s">
        <v>46</v>
      </c>
      <c r="S40" s="292"/>
      <c r="T40" s="292" t="s">
        <v>46</v>
      </c>
      <c r="U40" s="292"/>
      <c r="V40" s="292" t="s">
        <v>46</v>
      </c>
      <c r="W40" s="292"/>
      <c r="X40" s="291" t="s">
        <v>46</v>
      </c>
      <c r="Y40" s="291"/>
      <c r="Z40" s="290" t="s">
        <v>175</v>
      </c>
      <c r="AA40" s="558"/>
      <c r="AB40" s="290" t="s">
        <v>150</v>
      </c>
      <c r="AC40" s="558"/>
      <c r="AD40" s="290" t="s">
        <v>150</v>
      </c>
      <c r="AE40" s="558"/>
      <c r="AF40" s="290" t="s">
        <v>203</v>
      </c>
      <c r="AG40" s="558"/>
      <c r="AH40" s="290" t="s">
        <v>150</v>
      </c>
      <c r="AI40" s="558"/>
      <c r="AJ40" s="290" t="s">
        <v>150</v>
      </c>
      <c r="AK40" s="558"/>
      <c r="AL40" s="290" t="s">
        <v>150</v>
      </c>
      <c r="AM40" s="558"/>
      <c r="AN40" s="290" t="s">
        <v>150</v>
      </c>
      <c r="AO40" s="558"/>
      <c r="AP40" s="290" t="s">
        <v>150</v>
      </c>
      <c r="AQ40" s="558"/>
      <c r="AR40" s="290" t="s">
        <v>150</v>
      </c>
      <c r="AS40" s="558"/>
      <c r="AT40" s="317" t="str">
        <f>"0"</f>
        <v>0</v>
      </c>
      <c r="AU40" s="558"/>
      <c r="AV40" s="291"/>
      <c r="AW40" s="291"/>
    </row>
    <row r="41" spans="1:49" s="27" customFormat="1" ht="15.75">
      <c r="A41" s="37" t="s">
        <v>1397</v>
      </c>
      <c r="B41" s="291" t="s">
        <v>46</v>
      </c>
      <c r="C41" s="291"/>
      <c r="D41" s="291" t="s">
        <v>46</v>
      </c>
      <c r="E41" s="291"/>
      <c r="F41" s="291" t="s">
        <v>46</v>
      </c>
      <c r="G41" s="291"/>
      <c r="H41" s="291" t="s">
        <v>46</v>
      </c>
      <c r="I41" s="291"/>
      <c r="J41" s="292" t="s">
        <v>46</v>
      </c>
      <c r="K41" s="292"/>
      <c r="L41" s="292" t="s">
        <v>46</v>
      </c>
      <c r="M41" s="292"/>
      <c r="N41" s="292" t="s">
        <v>46</v>
      </c>
      <c r="O41" s="292"/>
      <c r="P41" s="292" t="s">
        <v>46</v>
      </c>
      <c r="Q41" s="292"/>
      <c r="R41" s="292" t="s">
        <v>46</v>
      </c>
      <c r="S41" s="292"/>
      <c r="T41" s="292" t="s">
        <v>46</v>
      </c>
      <c r="U41" s="292"/>
      <c r="V41" s="292" t="s">
        <v>46</v>
      </c>
      <c r="W41" s="292"/>
      <c r="X41" s="291" t="s">
        <v>46</v>
      </c>
      <c r="Y41" s="291"/>
      <c r="Z41" s="290" t="s">
        <v>150</v>
      </c>
      <c r="AA41" s="558"/>
      <c r="AB41" s="290" t="s">
        <v>193</v>
      </c>
      <c r="AC41" s="558"/>
      <c r="AD41" s="290" t="s">
        <v>166</v>
      </c>
      <c r="AE41" s="558"/>
      <c r="AF41" s="290" t="s">
        <v>1539</v>
      </c>
      <c r="AG41" s="558"/>
      <c r="AH41" s="290" t="s">
        <v>203</v>
      </c>
      <c r="AI41" s="558"/>
      <c r="AJ41" s="290" t="s">
        <v>380</v>
      </c>
      <c r="AK41" s="558"/>
      <c r="AL41" s="290" t="s">
        <v>950</v>
      </c>
      <c r="AM41" s="558"/>
      <c r="AN41" s="290" t="s">
        <v>948</v>
      </c>
      <c r="AO41" s="558"/>
      <c r="AP41" s="290" t="s">
        <v>166</v>
      </c>
      <c r="AQ41" s="558"/>
      <c r="AR41" s="290" t="s">
        <v>166</v>
      </c>
      <c r="AS41" s="558"/>
      <c r="AT41" s="317" t="str">
        <f>"1"</f>
        <v>1</v>
      </c>
      <c r="AU41" s="558"/>
      <c r="AV41" s="291"/>
      <c r="AW41" s="291"/>
    </row>
    <row r="42" spans="1:49" s="27" customFormat="1" ht="15.75">
      <c r="A42" s="37" t="s">
        <v>40</v>
      </c>
      <c r="B42" s="291" t="s">
        <v>46</v>
      </c>
      <c r="C42" s="291"/>
      <c r="D42" s="291" t="s">
        <v>46</v>
      </c>
      <c r="E42" s="291"/>
      <c r="F42" s="291" t="s">
        <v>46</v>
      </c>
      <c r="G42" s="291"/>
      <c r="H42" s="291" t="s">
        <v>46</v>
      </c>
      <c r="I42" s="291"/>
      <c r="J42" s="292" t="s">
        <v>46</v>
      </c>
      <c r="K42" s="292"/>
      <c r="L42" s="292" t="s">
        <v>46</v>
      </c>
      <c r="M42" s="292"/>
      <c r="N42" s="292" t="s">
        <v>46</v>
      </c>
      <c r="O42" s="292"/>
      <c r="P42" s="292" t="s">
        <v>46</v>
      </c>
      <c r="Q42" s="292"/>
      <c r="R42" s="292" t="s">
        <v>46</v>
      </c>
      <c r="S42" s="292"/>
      <c r="T42" s="292" t="s">
        <v>46</v>
      </c>
      <c r="U42" s="292"/>
      <c r="V42" s="292" t="s">
        <v>46</v>
      </c>
      <c r="W42" s="292"/>
      <c r="X42" s="291" t="s">
        <v>46</v>
      </c>
      <c r="Y42" s="291"/>
      <c r="Z42" s="290" t="s">
        <v>173</v>
      </c>
      <c r="AA42" s="558"/>
      <c r="AB42" s="290" t="s">
        <v>150</v>
      </c>
      <c r="AC42" s="559"/>
      <c r="AD42" s="290" t="s">
        <v>150</v>
      </c>
      <c r="AE42" s="559"/>
      <c r="AF42" s="290" t="s">
        <v>150</v>
      </c>
      <c r="AG42" s="559"/>
      <c r="AH42" s="290" t="s">
        <v>150</v>
      </c>
      <c r="AI42" s="559"/>
      <c r="AJ42" s="290" t="s">
        <v>150</v>
      </c>
      <c r="AK42" s="559"/>
      <c r="AL42" s="290" t="s">
        <v>150</v>
      </c>
      <c r="AM42" s="559"/>
      <c r="AN42" s="290" t="s">
        <v>173</v>
      </c>
      <c r="AO42" s="558"/>
      <c r="AP42" s="290" t="s">
        <v>150</v>
      </c>
      <c r="AQ42" s="559"/>
      <c r="AR42" s="290" t="s">
        <v>150</v>
      </c>
      <c r="AS42" s="559"/>
      <c r="AT42" s="317" t="s">
        <v>173</v>
      </c>
      <c r="AU42" s="558"/>
      <c r="AV42" s="291"/>
      <c r="AW42" s="291"/>
    </row>
    <row r="43" spans="1:49" s="27" customFormat="1" ht="15.75">
      <c r="A43" s="153" t="s">
        <v>1388</v>
      </c>
      <c r="B43" s="291" t="s">
        <v>46</v>
      </c>
      <c r="C43" s="291"/>
      <c r="D43" s="291" t="s">
        <v>46</v>
      </c>
      <c r="E43" s="291"/>
      <c r="F43" s="291" t="s">
        <v>46</v>
      </c>
      <c r="G43" s="291"/>
      <c r="H43" s="291" t="s">
        <v>46</v>
      </c>
      <c r="I43" s="291"/>
      <c r="J43" s="292" t="s">
        <v>46</v>
      </c>
      <c r="K43" s="292"/>
      <c r="L43" s="292" t="s">
        <v>46</v>
      </c>
      <c r="M43" s="292"/>
      <c r="N43" s="292" t="s">
        <v>46</v>
      </c>
      <c r="O43" s="292"/>
      <c r="P43" s="292" t="s">
        <v>46</v>
      </c>
      <c r="Q43" s="292"/>
      <c r="R43" s="292" t="s">
        <v>46</v>
      </c>
      <c r="S43" s="292"/>
      <c r="T43" s="292" t="s">
        <v>46</v>
      </c>
      <c r="U43" s="292"/>
      <c r="V43" s="292" t="s">
        <v>46</v>
      </c>
      <c r="W43" s="292"/>
      <c r="X43" s="291" t="s">
        <v>46</v>
      </c>
      <c r="Y43" s="291"/>
      <c r="Z43" s="290" t="s">
        <v>1489</v>
      </c>
      <c r="AA43" s="559"/>
      <c r="AB43" s="291" t="s">
        <v>46</v>
      </c>
      <c r="AC43" s="291"/>
      <c r="AD43" s="291" t="s">
        <v>46</v>
      </c>
      <c r="AE43" s="291"/>
      <c r="AF43" s="291" t="s">
        <v>46</v>
      </c>
      <c r="AG43" s="291"/>
      <c r="AH43" s="291" t="s">
        <v>46</v>
      </c>
      <c r="AI43" s="291"/>
      <c r="AJ43" s="291" t="s">
        <v>46</v>
      </c>
      <c r="AK43" s="291"/>
      <c r="AL43" s="291" t="s">
        <v>46</v>
      </c>
      <c r="AM43" s="291"/>
      <c r="AN43" s="290" t="s">
        <v>1540</v>
      </c>
      <c r="AO43" s="559"/>
      <c r="AP43" s="291" t="s">
        <v>46</v>
      </c>
      <c r="AQ43" s="291"/>
      <c r="AR43" s="291" t="s">
        <v>46</v>
      </c>
      <c r="AS43" s="291"/>
      <c r="AT43" s="317" t="s">
        <v>1824</v>
      </c>
      <c r="AU43" s="559"/>
      <c r="AV43" s="291"/>
      <c r="AW43" s="291"/>
    </row>
    <row r="44" spans="1:49" s="27" customFormat="1" ht="15.75">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row>
    <row r="45" spans="1:49" s="27" customFormat="1" ht="15.75">
      <c r="A45" s="430" t="s">
        <v>47</v>
      </c>
      <c r="B45" s="430"/>
      <c r="C45" s="430"/>
      <c r="D45" s="430"/>
      <c r="E45" s="430"/>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row>
    <row r="46" spans="1:49" s="27" customFormat="1" ht="15.75">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row>
  </sheetData>
  <sheetProtection algorithmName="SHA-512" hashValue="E3eyxdAj/eNgOc9jTDgVAfvA8nC5ULEXTzdjqzj86RD2o1sxAZdP/1HMoIe6Zp5llaZKeioW2yAhT70JsYB2Fw==" saltValue="yXrEdDn4MB2ZFD1vxob/Zw==" spinCount="100000" sheet="1" objects="1" scenarios="1"/>
  <protectedRanges>
    <protectedRange sqref="C5" name="Range1"/>
    <protectedRange sqref="E5" name="Range1_1"/>
    <protectedRange sqref="G5" name="Range1_2"/>
    <protectedRange sqref="I5" name="Range1_3"/>
    <protectedRange sqref="AW5" name="Range1_4"/>
    <protectedRange sqref="AU5" name="Range1_5"/>
    <protectedRange sqref="AS5" name="Range1_6"/>
    <protectedRange sqref="AQ5" name="Range1_7"/>
    <protectedRange sqref="AO5" name="Range1_8"/>
    <protectedRange sqref="AM5" name="Range1_9"/>
    <protectedRange sqref="AK5" name="Range1_10"/>
    <protectedRange sqref="AI5" name="Range1_11"/>
    <protectedRange sqref="AG5" name="Range1_12"/>
    <protectedRange sqref="AE5" name="Range1_13"/>
    <protectedRange sqref="K5" name="Range1_14"/>
    <protectedRange sqref="M5" name="Range1_15"/>
    <protectedRange sqref="O5" name="Range1_16"/>
    <protectedRange sqref="Q5" name="Range1_17"/>
    <protectedRange sqref="S5" name="Range1_18"/>
    <protectedRange sqref="U5" name="Range1_19"/>
    <protectedRange sqref="W5" name="Range1_20"/>
    <protectedRange sqref="Y5" name="Range1_21"/>
    <protectedRange sqref="AA5" name="Range1_22"/>
    <protectedRange sqref="AC5" name="Range1_23"/>
  </protectedRanges>
  <mergeCells count="62">
    <mergeCell ref="Y6:Y26"/>
    <mergeCell ref="AW6:AW26"/>
    <mergeCell ref="AU30:AU43"/>
    <mergeCell ref="AU6:AU26"/>
    <mergeCell ref="AS30:AS42"/>
    <mergeCell ref="AS6:AS26"/>
    <mergeCell ref="AQ30:AQ42"/>
    <mergeCell ref="AQ6:AQ26"/>
    <mergeCell ref="AO30:AO43"/>
    <mergeCell ref="AO6:AO26"/>
    <mergeCell ref="AM30:AM42"/>
    <mergeCell ref="AM6:AM26"/>
    <mergeCell ref="AE30:AE42"/>
    <mergeCell ref="AE6:AE26"/>
    <mergeCell ref="AC30:AC42"/>
    <mergeCell ref="AC6:AC26"/>
    <mergeCell ref="AA30:AA43"/>
    <mergeCell ref="AA6:AA26"/>
    <mergeCell ref="AK30:AK42"/>
    <mergeCell ref="AK6:AK26"/>
    <mergeCell ref="AI30:AI42"/>
    <mergeCell ref="AI6:AI26"/>
    <mergeCell ref="AG30:AG42"/>
    <mergeCell ref="AG6:AG26"/>
    <mergeCell ref="W6:W29"/>
    <mergeCell ref="U6:U29"/>
    <mergeCell ref="S6:S29"/>
    <mergeCell ref="Q6:Q29"/>
    <mergeCell ref="O6:O29"/>
    <mergeCell ref="AT4:AU4"/>
    <mergeCell ref="AV4:AW4"/>
    <mergeCell ref="AB4:AC4"/>
    <mergeCell ref="X4:Y4"/>
    <mergeCell ref="Z4:AA4"/>
    <mergeCell ref="AL4:AM4"/>
    <mergeCell ref="AN4:AO4"/>
    <mergeCell ref="AP4:AQ4"/>
    <mergeCell ref="AR4:AS4"/>
    <mergeCell ref="AD4:AE4"/>
    <mergeCell ref="AF4:AG4"/>
    <mergeCell ref="AH4:AI4"/>
    <mergeCell ref="AJ4:AK4"/>
    <mergeCell ref="N4:O4"/>
    <mergeCell ref="P4:Q4"/>
    <mergeCell ref="R4:S4"/>
    <mergeCell ref="T4:U4"/>
    <mergeCell ref="V4:W4"/>
    <mergeCell ref="A1:J1"/>
    <mergeCell ref="B4:C4"/>
    <mergeCell ref="D4:E4"/>
    <mergeCell ref="A45:E45"/>
    <mergeCell ref="F4:G4"/>
    <mergeCell ref="H4:I4"/>
    <mergeCell ref="J4:K4"/>
    <mergeCell ref="A2:M2"/>
    <mergeCell ref="L4:M4"/>
    <mergeCell ref="K6:K26"/>
    <mergeCell ref="I6:I26"/>
    <mergeCell ref="G6:G26"/>
    <mergeCell ref="E6:E26"/>
    <mergeCell ref="C6:C26"/>
    <mergeCell ref="M6:M29"/>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12"/>
  <sheetViews>
    <sheetView zoomScale="85" zoomScaleNormal="85" workbookViewId="0">
      <pane xSplit="1" ySplit="5" topLeftCell="B6" activePane="bottomRight" state="frozen"/>
      <selection activeCell="F39" sqref="F39"/>
      <selection pane="topRight" activeCell="F39" sqref="F39"/>
      <selection pane="bottomLeft" activeCell="F39" sqref="F39"/>
      <selection pane="bottomRight" activeCell="E6" activeCellId="1" sqref="C6:C12 E6:E12"/>
    </sheetView>
  </sheetViews>
  <sheetFormatPr defaultRowHeight="16.5"/>
  <cols>
    <col min="1" max="1" width="22.85546875" style="20" bestFit="1" customWidth="1"/>
    <col min="2" max="2" width="16.140625" style="20" bestFit="1" customWidth="1"/>
    <col min="3" max="3" width="15.28515625" style="20" bestFit="1" customWidth="1"/>
    <col min="4" max="4" width="16.140625" style="20" bestFit="1" customWidth="1"/>
    <col min="5" max="6" width="15.28515625" style="20" bestFit="1" customWidth="1"/>
    <col min="7" max="9" width="9.140625" style="20"/>
    <col min="10" max="10" width="2.85546875" style="20" bestFit="1" customWidth="1"/>
    <col min="11" max="12" width="9.140625" style="20"/>
    <col min="13" max="13" width="27.140625" style="20" customWidth="1"/>
    <col min="14" max="16384" width="9.140625" style="20"/>
  </cols>
  <sheetData>
    <row r="1" spans="1:18" ht="18">
      <c r="A1" s="427" t="s">
        <v>932</v>
      </c>
      <c r="B1" s="427"/>
      <c r="C1" s="427"/>
      <c r="D1" s="427"/>
      <c r="E1" s="427"/>
      <c r="F1" s="427"/>
      <c r="G1" s="427"/>
      <c r="H1" s="427"/>
      <c r="I1" s="427"/>
      <c r="J1" s="427"/>
      <c r="K1" s="427"/>
      <c r="L1" s="427"/>
    </row>
    <row r="2" spans="1:18" s="27" customFormat="1" ht="15.75">
      <c r="A2" s="430" t="s">
        <v>867</v>
      </c>
      <c r="B2" s="430"/>
      <c r="C2" s="430"/>
      <c r="D2" s="430"/>
      <c r="E2" s="430"/>
      <c r="F2" s="430"/>
      <c r="G2" s="430"/>
      <c r="H2" s="430"/>
      <c r="I2" s="430"/>
      <c r="J2" s="430"/>
      <c r="K2" s="430"/>
      <c r="L2" s="430"/>
      <c r="M2" s="430"/>
      <c r="N2" s="136"/>
      <c r="O2" s="136"/>
      <c r="P2" s="136"/>
      <c r="Q2" s="136"/>
      <c r="R2" s="136"/>
    </row>
    <row r="4" spans="1:18" s="27" customFormat="1" ht="15.75">
      <c r="A4" s="21"/>
      <c r="B4" s="428" t="s">
        <v>743</v>
      </c>
      <c r="C4" s="429"/>
      <c r="D4" s="428" t="s">
        <v>744</v>
      </c>
      <c r="E4" s="429"/>
    </row>
    <row r="5" spans="1:18" s="27" customFormat="1" ht="99.75">
      <c r="A5" s="22" t="s">
        <v>5</v>
      </c>
      <c r="B5" s="23" t="s">
        <v>6</v>
      </c>
      <c r="C5" s="581" t="s">
        <v>2202</v>
      </c>
      <c r="D5" s="23" t="s">
        <v>6</v>
      </c>
      <c r="E5" s="581" t="s">
        <v>2202</v>
      </c>
    </row>
    <row r="6" spans="1:18" s="42" customFormat="1" ht="15.75">
      <c r="A6" s="36" t="s">
        <v>15</v>
      </c>
      <c r="B6" s="38" t="s">
        <v>1553</v>
      </c>
      <c r="C6" s="519"/>
      <c r="D6" s="38" t="s">
        <v>1817</v>
      </c>
      <c r="E6" s="519"/>
    </row>
    <row r="7" spans="1:18" s="27" customFormat="1" ht="15.75">
      <c r="A7" s="37" t="s">
        <v>59</v>
      </c>
      <c r="B7" s="28">
        <v>1</v>
      </c>
      <c r="C7" s="520"/>
      <c r="D7" s="28">
        <v>5</v>
      </c>
      <c r="E7" s="520"/>
    </row>
    <row r="8" spans="1:18" s="27" customFormat="1" ht="15.75">
      <c r="A8" s="37" t="s">
        <v>179</v>
      </c>
      <c r="B8" s="25" t="s">
        <v>1554</v>
      </c>
      <c r="C8" s="520"/>
      <c r="D8" s="28" t="s">
        <v>1812</v>
      </c>
      <c r="E8" s="520"/>
    </row>
    <row r="9" spans="1:18" s="27" customFormat="1" ht="15.75">
      <c r="A9" s="37" t="s">
        <v>180</v>
      </c>
      <c r="B9" s="26" t="s">
        <v>184</v>
      </c>
      <c r="C9" s="520"/>
      <c r="D9" s="28" t="s">
        <v>1813</v>
      </c>
      <c r="E9" s="520"/>
    </row>
    <row r="10" spans="1:18" s="27" customFormat="1" ht="15.75">
      <c r="A10" s="37" t="s">
        <v>181</v>
      </c>
      <c r="B10" s="26" t="s">
        <v>184</v>
      </c>
      <c r="C10" s="520"/>
      <c r="D10" s="28" t="s">
        <v>1814</v>
      </c>
      <c r="E10" s="520"/>
    </row>
    <row r="11" spans="1:18" s="27" customFormat="1" ht="15.75">
      <c r="A11" s="37" t="s">
        <v>182</v>
      </c>
      <c r="B11" s="26" t="s">
        <v>184</v>
      </c>
      <c r="C11" s="520"/>
      <c r="D11" s="28" t="s">
        <v>1815</v>
      </c>
      <c r="E11" s="520"/>
    </row>
    <row r="12" spans="1:18" s="27" customFormat="1" ht="15.75">
      <c r="A12" s="37" t="s">
        <v>183</v>
      </c>
      <c r="B12" s="26" t="s">
        <v>184</v>
      </c>
      <c r="C12" s="521"/>
      <c r="D12" s="28" t="s">
        <v>1816</v>
      </c>
      <c r="E12" s="521"/>
    </row>
  </sheetData>
  <sheetProtection algorithmName="SHA-512" hashValue="hD0g8BlsEqEt2s/AIvGSHKbpQSCJ9/ddyVoUz3lf+L2BZ6Khlm40mUHrDhiuvMfBEkcO/8tOZJqeR93jJhGtMA==" saltValue="PsHy6We79DrUtv1giIwaQQ==" spinCount="100000" sheet="1" objects="1" scenarios="1"/>
  <protectedRanges>
    <protectedRange sqref="C5" name="Range1"/>
    <protectedRange sqref="E5" name="Range1_1"/>
  </protectedRanges>
  <mergeCells count="6">
    <mergeCell ref="A1:L1"/>
    <mergeCell ref="D4:E4"/>
    <mergeCell ref="B4:C4"/>
    <mergeCell ref="A2:M2"/>
    <mergeCell ref="E6:E12"/>
    <mergeCell ref="C6:C12"/>
  </mergeCells>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A92F98-8B68-4FE0-ADC5-FEAC7E6524FC}">
  <ds:schemaRefs>
    <ds:schemaRef ds:uri="http://schemas.microsoft.com/sharepoint/v3/contenttype/forms"/>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188D658-3B56-4C1E-AD65-8E16D6429F98}">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Alex Siu (Market Data)</cp:lastModifiedBy>
  <dcterms:created xsi:type="dcterms:W3CDTF">2015-11-30T06:51:34Z</dcterms:created>
  <dcterms:modified xsi:type="dcterms:W3CDTF">2020-08-02T08:40:32Z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ies>
</file>